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dolezal.vaclav\Desktop\Oprava vstupního schodiště a rampy budovy A, Ořechovská 35\"/>
    </mc:Choice>
  </mc:AlternateContent>
  <xr:revisionPtr revIDLastSave="0" documentId="13_ncr:1_{72495BEA-8853-4942-8FE4-41D43A7ABF6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OrechovskaMoravany - Výmě..." sheetId="2" r:id="rId2"/>
  </sheets>
  <externalReferences>
    <externalReference r:id="rId3"/>
  </externalReferences>
  <definedNames>
    <definedName name="_xlnm._FilterDatabase" localSheetId="1" hidden="1">'OrechovskaMoravany - Výmě...'!$C$121:$K$157</definedName>
    <definedName name="_xlnm.Print_Titles" localSheetId="1">'OrechovskaMoravany - Výmě...'!$121:$121</definedName>
    <definedName name="_xlnm.Print_Titles" localSheetId="0">'Rekapitulace stavby'!$92:$92</definedName>
    <definedName name="_xlnm.Print_Area" localSheetId="1">'OrechovskaMoravany - Výmě...'!$C$4:$J$76,'OrechovskaMoravany - Výmě...'!$C$82:$J$105,'OrechovskaMoravany - Výmě...'!$C$111:$J$157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157" i="2" l="1"/>
  <c r="J154" i="2"/>
  <c r="J153" i="2"/>
  <c r="J152" i="2"/>
  <c r="J150" i="2"/>
  <c r="J149" i="2"/>
  <c r="J147" i="2"/>
  <c r="J145" i="2"/>
  <c r="J143" i="2"/>
  <c r="J140" i="2"/>
  <c r="J138" i="2"/>
  <c r="J136" i="2"/>
  <c r="J135" i="2"/>
  <c r="J134" i="2"/>
  <c r="J131" i="2"/>
  <c r="J129" i="2"/>
  <c r="J127" i="2"/>
  <c r="J125" i="2"/>
  <c r="J16" i="2"/>
  <c r="E16" i="2"/>
  <c r="J15" i="2"/>
  <c r="J35" i="2" l="1"/>
  <c r="J34" i="2"/>
  <c r="AY95" i="1"/>
  <c r="J33" i="2"/>
  <c r="AX95" i="1"/>
  <c r="BI157" i="2"/>
  <c r="BH157" i="2"/>
  <c r="BG157" i="2"/>
  <c r="BF157" i="2"/>
  <c r="T157" i="2"/>
  <c r="T156" i="2" s="1"/>
  <c r="T155" i="2" s="1"/>
  <c r="R157" i="2"/>
  <c r="R156" i="2"/>
  <c r="R155" i="2" s="1"/>
  <c r="P157" i="2"/>
  <c r="P156" i="2" s="1"/>
  <c r="P155" i="2" s="1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T139" i="2" s="1"/>
  <c r="R140" i="2"/>
  <c r="R139" i="2" s="1"/>
  <c r="P140" i="2"/>
  <c r="P139" i="2" s="1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F119" i="2"/>
  <c r="F118" i="2"/>
  <c r="F116" i="2"/>
  <c r="E114" i="2"/>
  <c r="J90" i="2"/>
  <c r="F90" i="2"/>
  <c r="F89" i="2"/>
  <c r="F87" i="2"/>
  <c r="E85" i="2"/>
  <c r="J19" i="2"/>
  <c r="E19" i="2"/>
  <c r="J118" i="2" s="1"/>
  <c r="J18" i="2"/>
  <c r="J116" i="2"/>
  <c r="L90" i="1"/>
  <c r="AM90" i="1"/>
  <c r="AM89" i="1"/>
  <c r="L89" i="1"/>
  <c r="AM87" i="1"/>
  <c r="L87" i="1"/>
  <c r="L85" i="1"/>
  <c r="L84" i="1"/>
  <c r="BK154" i="2"/>
  <c r="AS94" i="1"/>
  <c r="BK135" i="2"/>
  <c r="BK153" i="2"/>
  <c r="BK145" i="2"/>
  <c r="BK138" i="2"/>
  <c r="BK152" i="2"/>
  <c r="BK127" i="2"/>
  <c r="BK140" i="2"/>
  <c r="BK131" i="2"/>
  <c r="BK149" i="2"/>
  <c r="BK129" i="2"/>
  <c r="BK125" i="2"/>
  <c r="BK143" i="2"/>
  <c r="BK147" i="2"/>
  <c r="BK157" i="2"/>
  <c r="BK150" i="2"/>
  <c r="BK136" i="2"/>
  <c r="BK134" i="2"/>
  <c r="BK124" i="2" l="1"/>
  <c r="J124" i="2" s="1"/>
  <c r="BK128" i="2"/>
  <c r="R128" i="2"/>
  <c r="P133" i="2"/>
  <c r="P142" i="2"/>
  <c r="BK148" i="2"/>
  <c r="P124" i="2"/>
  <c r="BK133" i="2"/>
  <c r="BK142" i="2"/>
  <c r="J142" i="2" s="1"/>
  <c r="J101" i="2" s="1"/>
  <c r="P148" i="2"/>
  <c r="T124" i="2"/>
  <c r="P128" i="2"/>
  <c r="R133" i="2"/>
  <c r="R142" i="2"/>
  <c r="R148" i="2"/>
  <c r="R124" i="2"/>
  <c r="T128" i="2"/>
  <c r="T133" i="2"/>
  <c r="T142" i="2"/>
  <c r="T148" i="2"/>
  <c r="BK139" i="2"/>
  <c r="BK156" i="2"/>
  <c r="J156" i="2" s="1"/>
  <c r="J104" i="2"/>
  <c r="J87" i="2"/>
  <c r="BE134" i="2"/>
  <c r="BE136" i="2"/>
  <c r="BE157" i="2"/>
  <c r="BE125" i="2"/>
  <c r="BE127" i="2"/>
  <c r="BE129" i="2"/>
  <c r="BE135" i="2"/>
  <c r="BE138" i="2"/>
  <c r="BE147" i="2"/>
  <c r="BE149" i="2"/>
  <c r="BE150" i="2"/>
  <c r="BE153" i="2"/>
  <c r="BE154" i="2"/>
  <c r="J89" i="2"/>
  <c r="BE131" i="2"/>
  <c r="BE140" i="2"/>
  <c r="BE143" i="2"/>
  <c r="BE145" i="2"/>
  <c r="BE152" i="2"/>
  <c r="F32" i="2"/>
  <c r="BA95" i="1" s="1"/>
  <c r="BA94" i="1" s="1"/>
  <c r="W30" i="1" s="1"/>
  <c r="J32" i="2"/>
  <c r="AW95" i="1" s="1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AX94" i="1" s="1"/>
  <c r="J148" i="2" l="1"/>
  <c r="J102" i="2" s="1"/>
  <c r="J139" i="2"/>
  <c r="J99" i="2" s="1"/>
  <c r="R141" i="2"/>
  <c r="R123" i="2"/>
  <c r="R122" i="2" s="1"/>
  <c r="J133" i="2"/>
  <c r="J98" i="2" s="1"/>
  <c r="J128" i="2"/>
  <c r="J97" i="2" s="1"/>
  <c r="P123" i="2"/>
  <c r="T141" i="2"/>
  <c r="T123" i="2"/>
  <c r="T122" i="2" s="1"/>
  <c r="P141" i="2"/>
  <c r="BK123" i="2"/>
  <c r="J123" i="2" s="1"/>
  <c r="BK155" i="2"/>
  <c r="J155" i="2" s="1"/>
  <c r="J103" i="2" s="1"/>
  <c r="J96" i="2"/>
  <c r="BK141" i="2"/>
  <c r="J141" i="2" s="1"/>
  <c r="J100" i="2"/>
  <c r="AY94" i="1"/>
  <c r="F31" i="2"/>
  <c r="AZ95" i="1" s="1"/>
  <c r="AZ94" i="1" s="1"/>
  <c r="W29" i="1" s="1"/>
  <c r="W31" i="1"/>
  <c r="J31" i="2"/>
  <c r="AV95" i="1" s="1"/>
  <c r="AT95" i="1" s="1"/>
  <c r="AW94" i="1"/>
  <c r="AK30" i="1" s="1"/>
  <c r="BK122" i="2" l="1"/>
  <c r="J122" i="2" s="1"/>
  <c r="J94" i="2"/>
  <c r="P122" i="2"/>
  <c r="AU95" i="1"/>
  <c r="AU94" i="1" s="1"/>
  <c r="J95" i="2"/>
  <c r="AV94" i="1"/>
  <c r="AK29" i="1" s="1"/>
  <c r="J28" i="2" l="1"/>
  <c r="AG95" i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<sst xmlns="http://schemas.openxmlformats.org/spreadsheetml/2006/main" count="631" uniqueCount="217">
  <si>
    <t>Export Komplet</t>
  </si>
  <si>
    <t/>
  </si>
  <si>
    <t>2.0</t>
  </si>
  <si>
    <t>False</t>
  </si>
  <si>
    <t>{52f658da-d956-4bcf-b294-1319c82785e0}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</si>
  <si>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</si>
  <si>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</si>
  <si>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</si>
  <si>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</si>
  <si>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</si>
  <si>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</si>
  <si>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</si>
  <si>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</si>
  <si>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</si>
  <si>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</si>
  <si>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</si>
  <si>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</si>
  <si>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</si>
  <si>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</si>
  <si>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</si>
  <si>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</si>
  <si>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</si>
  <si>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</si>
  <si>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</si>
  <si>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</si>
  <si>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</si>
  <si>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</si>
  <si>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</si>
  <si>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</si>
  <si>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</si>
  <si>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</si>
  <si>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</si>
  <si>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</si>
  <si>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</si>
  <si>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</si>
  <si>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</si>
  <si>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</si>
  <si>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</si>
  <si>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</si>
  <si>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</si>
  <si>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</si>
  <si>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</si>
  <si>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</si>
  <si>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</si>
  <si>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</si>
  <si>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</si>
  <si>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</si>
  <si>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</si>
  <si>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</si>
  <si>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</si>
  <si>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</si>
  <si>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</si>
  <si>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</si>
  <si>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</si>
  <si>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</si>
  <si>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</si>
  <si>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</si>
  <si>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</si>
  <si>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</si>
  <si>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</si>
  <si>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</si>
  <si>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</si>
  <si>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</si>
  <si>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</si>
  <si>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</si>
  <si>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</si>
  <si>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</si>
  <si>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</si>
  <si>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</si>
  <si>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</si>
  <si>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</si>
  <si>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</si>
  <si>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</si>
  <si>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</si>
  <si>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</si>
  <si>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</si>
  <si>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</si>
  <si>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</si>
  <si>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</si>
  <si>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</si>
  <si>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</si>
  <si>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</si>
  <si>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</si>
  <si>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</si>
  <si>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</si>
  <si>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</si>
  <si>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</si>
  <si>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</si>
  <si>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781 - Dokončovací práce - obklady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</si>
  <si>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</si>
  <si>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</si>
  <si>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</si>
  <si>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</si>
  <si>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</si>
  <si>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</si>
  <si>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</si>
  <si>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</si>
  <si>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</si>
  <si>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</si>
  <si>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</si>
  <si>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</si>
  <si>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</si>
  <si>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</si>
  <si>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</si>
  <si>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</si>
  <si>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</si>
  <si>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</si>
  <si>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</si>
  <si>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</si>
  <si>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</si>
  <si>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631311214</t>
  </si>
  <si>
    <t>Mazanina tl přes 50 do 80 mm z betonu prostého  tř. C 25/30</t>
  </si>
  <si>
    <t>m3</t>
  </si>
  <si>
    <t>4</t>
  </si>
  <si>
    <t>-495192864</t>
  </si>
  <si>
    <t>VV</t>
  </si>
  <si>
    <t>34,58*0,08</t>
  </si>
  <si>
    <t>632450132</t>
  </si>
  <si>
    <t>Vyrovnávací cementový potěr tl přes 20 do 30 mm ze suchých směsí provedený v ploše</t>
  </si>
  <si>
    <t>m2</t>
  </si>
  <si>
    <t>1160619262</t>
  </si>
  <si>
    <t>9</t>
  </si>
  <si>
    <t>Ostatní konstrukce a práce, bourání</t>
  </si>
  <si>
    <t>3</t>
  </si>
  <si>
    <t>965042131</t>
  </si>
  <si>
    <t>Bourání podkladů pod dlažby nebo mazanin betonových  tl 80 mm</t>
  </si>
  <si>
    <t>1764941911</t>
  </si>
  <si>
    <t>34,580*0,08</t>
  </si>
  <si>
    <t>965081222</t>
  </si>
  <si>
    <t>Bourání podlah z dlaždic keramických tl přes 10 mm</t>
  </si>
  <si>
    <t>-77749492</t>
  </si>
  <si>
    <t>21,4*1,3+5,2*1,3</t>
  </si>
  <si>
    <t>997</t>
  </si>
  <si>
    <t>Přesun sutě</t>
  </si>
  <si>
    <t>5</t>
  </si>
  <si>
    <t>997013151</t>
  </si>
  <si>
    <t>Vnitrostaveništní doprava suti a vybouraných hmot pro budovy v do 6 m s omezením mechanizace</t>
  </si>
  <si>
    <t>t</t>
  </si>
  <si>
    <t>-1271526787</t>
  </si>
  <si>
    <t>997013501</t>
  </si>
  <si>
    <t>Odvoz suti a vybouraných hmot na skládku nebo meziskládku do 1 km se složením</t>
  </si>
  <si>
    <t>1311815614</t>
  </si>
  <si>
    <t>7</t>
  </si>
  <si>
    <t>997013509</t>
  </si>
  <si>
    <t>Příplatek k odvozu suti a vybouraných hmot na skládku ZKD 1 km přes 1 km</t>
  </si>
  <si>
    <t>-301894985</t>
  </si>
  <si>
    <t>8,056*10 'Přepočtené koeficientem množství</t>
  </si>
  <si>
    <t>8</t>
  </si>
  <si>
    <t>997013601</t>
  </si>
  <si>
    <t>Poplatek za uložení na skládce (skládkovné) stavebního odpadu</t>
  </si>
  <si>
    <t>351124542</t>
  </si>
  <si>
    <t>998</t>
  </si>
  <si>
    <t>Přesun hmot</t>
  </si>
  <si>
    <t>998011001</t>
  </si>
  <si>
    <t>Přesun hmot  v do 6 m</t>
  </si>
  <si>
    <t>-1561502275</t>
  </si>
  <si>
    <t>PSV</t>
  </si>
  <si>
    <t>Práce a dodávky PSV</t>
  </si>
  <si>
    <t>711</t>
  </si>
  <si>
    <t>Izolace proti vodě, vlhkosti a plynům</t>
  </si>
  <si>
    <t>10</t>
  </si>
  <si>
    <t>16</t>
  </si>
  <si>
    <t>-1109537118</t>
  </si>
  <si>
    <t>34,58</t>
  </si>
  <si>
    <t>11</t>
  </si>
  <si>
    <t>711-pc1</t>
  </si>
  <si>
    <t>-134678524</t>
  </si>
  <si>
    <t>24,82</t>
  </si>
  <si>
    <t>12</t>
  </si>
  <si>
    <t>998711201</t>
  </si>
  <si>
    <t>Přesun hmot procentní pro izolace proti vodě, vlhkosti a plynům v objektech v do 6 m</t>
  </si>
  <si>
    <t>%</t>
  </si>
  <si>
    <t>-91820454</t>
  </si>
  <si>
    <t>781</t>
  </si>
  <si>
    <t>Dokončovací práce - obklady</t>
  </si>
  <si>
    <t>13</t>
  </si>
  <si>
    <t>781774113</t>
  </si>
  <si>
    <t>Montáž obkladů vnějších z dlaždic keramických hladkých přes 9 do 12 ks/m2 lepených flexibilním lepidlem-Mapey</t>
  </si>
  <si>
    <t>1204666667</t>
  </si>
  <si>
    <t>14</t>
  </si>
  <si>
    <t>M</t>
  </si>
  <si>
    <t>LSS.TAA3R061</t>
  </si>
  <si>
    <t>dlaždice TAURUS INDUSTRIAL  298x298x15mm</t>
  </si>
  <si>
    <t>32</t>
  </si>
  <si>
    <t>1925271174</t>
  </si>
  <si>
    <t>34,58*1,1 'Přepočtené koeficientem množství</t>
  </si>
  <si>
    <t>781779191</t>
  </si>
  <si>
    <t>Příplatek k montáži obkladů vnějších z dlaždic keramických za plochu do 10 m2</t>
  </si>
  <si>
    <t>870251444</t>
  </si>
  <si>
    <t>781779196</t>
  </si>
  <si>
    <t>Příplatek k montáži obkladů vnějších z dlaždic keramických za spárování tmelem dvousložkovým</t>
  </si>
  <si>
    <t>9522686</t>
  </si>
  <si>
    <t>17</t>
  </si>
  <si>
    <t>998781201</t>
  </si>
  <si>
    <t>Přesun hmot procentní pro obklady keramické v objektech v do 6 m</t>
  </si>
  <si>
    <t>837676412</t>
  </si>
  <si>
    <t>VRN</t>
  </si>
  <si>
    <t>Vedlejší rozpočtové náklady</t>
  </si>
  <si>
    <t>VRN3</t>
  </si>
  <si>
    <t>Zařízení staveniště</t>
  </si>
  <si>
    <t>18</t>
  </si>
  <si>
    <t>030001000</t>
  </si>
  <si>
    <t>sada</t>
  </si>
  <si>
    <t>1024</t>
  </si>
  <si>
    <t>-1565789108</t>
  </si>
  <si>
    <t>SÚS JMK, Ořechovská 35, Brno</t>
  </si>
  <si>
    <t>Výměna dlažby u administrativní budovy A</t>
  </si>
  <si>
    <t>SÚS JMK</t>
  </si>
  <si>
    <t xml:space="preserve">SÚS JMK </t>
  </si>
  <si>
    <t xml:space="preserve">SÚS JMK, Ořechovská </t>
  </si>
  <si>
    <t>Návod na vyplnění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</si>
  <si>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</si>
  <si>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Uchazeč:</t>
  </si>
  <si>
    <t>Vyplň údaj</t>
  </si>
  <si>
    <t>711113115.SMB</t>
  </si>
  <si>
    <t>Izolace proti vlhkosti na vodorovné ploše za studena těsnicí hmotou SCHOMBURG COMBIFLEX-C2</t>
  </si>
  <si>
    <t>Izolace proti vlhkosti na vodorovná ploše penetrace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</si>
</sst>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</font>
    <font>
      <b/>
      <sz val="12"/>
      <color rgb="FF969696"/>
      <name val="Arial CE"/>
    </font>
    <font>
      <b/>
      <sz val="8"/>
      <color rgb="FF969696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top" wrapText="1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protection locked="0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67" fontId="18" fillId="5" borderId="22" xfId="0" applyNumberFormat="1" applyFont="1" applyFill="1" applyBorder="1" applyAlignment="1" applyProtection="1">
      <alignment vertical="center"/>
      <protection locked="0"/>
    </xf>
    <xf numFmtId="4" fontId="30" fillId="5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lezal.vaclav/AppData/Local/Microsoft/Windows/INetCache/Content.Outlook/U1N911IA/OrechovskaMoravany%20-%20Vy&#769;me&#780;na%20dlaz&#780;by%20u%20AB%20zada&#769;ni&#7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OrechovskaMoravany - Výmě...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I19" sqref="AI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9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209" t="s">
        <v>210</v>
      </c>
      <c r="BS4" s="15" t="s">
        <v>11</v>
      </c>
    </row>
    <row r="5" spans="1:74" s="1" customFormat="1" ht="12" customHeight="1">
      <c r="B5" s="18"/>
      <c r="D5" s="21" t="s">
        <v>12</v>
      </c>
      <c r="K5" s="173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8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210" t="s">
        <v>211</v>
      </c>
      <c r="BS5" s="15" t="s">
        <v>6</v>
      </c>
    </row>
    <row r="6" spans="1:74" s="1" customFormat="1" ht="36.950000000000003" customHeight="1">
      <c r="B6" s="18"/>
      <c r="D6" s="23" t="s">
        <v>13</v>
      </c>
      <c r="K6" s="175" t="s">
        <v>206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8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210"/>
      <c r="BS6" s="15" t="s">
        <v>6</v>
      </c>
    </row>
    <row r="7" spans="1:74" s="1" customFormat="1" ht="12" customHeight="1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210"/>
      <c r="BS7" s="15" t="s">
        <v>6</v>
      </c>
    </row>
    <row r="8" spans="1:74" s="1" customFormat="1" ht="12" customHeight="1">
      <c r="B8" s="18"/>
      <c r="D8" s="24" t="s">
        <v>16</v>
      </c>
      <c r="K8" s="22" t="s">
        <v>205</v>
      </c>
      <c r="AK8" s="24" t="s">
        <v>17</v>
      </c>
      <c r="AN8" s="211" t="s">
        <v>213</v>
      </c>
      <c r="AR8" s="18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210"/>
      <c r="BS8" s="15" t="s">
        <v>6</v>
      </c>
    </row>
    <row r="9" spans="1:74" s="1" customFormat="1" ht="14.45" customHeight="1">
      <c r="B9" s="18"/>
      <c r="AR9" s="18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210"/>
      <c r="BS9" s="15" t="s">
        <v>6</v>
      </c>
    </row>
    <row r="10" spans="1:74" s="1" customFormat="1" ht="12" customHeight="1">
      <c r="B10" s="18"/>
      <c r="D10" s="24" t="s">
        <v>18</v>
      </c>
      <c r="AK10" s="24" t="s">
        <v>19</v>
      </c>
      <c r="AN10" s="22" t="s">
        <v>1</v>
      </c>
      <c r="AR10" s="18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210"/>
      <c r="BS10" s="15" t="s">
        <v>6</v>
      </c>
    </row>
    <row r="11" spans="1:74" s="1" customFormat="1" ht="18.399999999999999" customHeight="1">
      <c r="B11" s="18"/>
      <c r="E11" s="22" t="s">
        <v>207</v>
      </c>
      <c r="AK11" s="24" t="s">
        <v>20</v>
      </c>
      <c r="AN11" s="22" t="s">
        <v>1</v>
      </c>
      <c r="AR11" s="18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210"/>
      <c r="BS11" s="15" t="s">
        <v>6</v>
      </c>
    </row>
    <row r="12" spans="1:74" s="1" customFormat="1" ht="6.95" customHeight="1">
      <c r="B12" s="18"/>
      <c r="AR12" s="18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210"/>
      <c r="BS12" s="15" t="s">
        <v>6</v>
      </c>
    </row>
    <row r="13" spans="1:74" s="1" customFormat="1" ht="12" customHeight="1">
      <c r="B13" s="18"/>
      <c r="D13" s="24" t="s">
        <v>212</v>
      </c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24" t="s">
        <v>19</v>
      </c>
      <c r="AL13" s="170"/>
      <c r="AM13" s="170"/>
      <c r="AN13" s="211" t="s">
        <v>213</v>
      </c>
      <c r="AR13" s="18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210"/>
      <c r="BS13" s="15" t="s">
        <v>6</v>
      </c>
    </row>
    <row r="14" spans="1:74" ht="12.75">
      <c r="B14" s="18"/>
      <c r="D14" s="170"/>
      <c r="E14" s="212" t="s">
        <v>213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4" t="s">
        <v>20</v>
      </c>
      <c r="AL14" s="170"/>
      <c r="AM14" s="170"/>
      <c r="AN14" s="211" t="s">
        <v>213</v>
      </c>
      <c r="AR14" s="18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210"/>
      <c r="BS14" s="15" t="s">
        <v>6</v>
      </c>
    </row>
    <row r="15" spans="1:74" s="1" customFormat="1" ht="6.95" customHeight="1">
      <c r="B15" s="18"/>
      <c r="AR15" s="18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210"/>
      <c r="BS15" s="15" t="s">
        <v>3</v>
      </c>
    </row>
    <row r="16" spans="1:74" s="1" customFormat="1" ht="12" customHeight="1">
      <c r="B16" s="18"/>
      <c r="D16" s="24" t="s">
        <v>22</v>
      </c>
      <c r="AK16" s="24" t="s">
        <v>19</v>
      </c>
      <c r="AN16" s="22" t="s">
        <v>1</v>
      </c>
      <c r="AR16" s="18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210"/>
      <c r="BS16" s="15" t="s">
        <v>3</v>
      </c>
    </row>
    <row r="17" spans="1:71" s="1" customFormat="1" ht="18.399999999999999" customHeight="1">
      <c r="B17" s="18"/>
      <c r="E17" s="22" t="s">
        <v>23</v>
      </c>
      <c r="AK17" s="24" t="s">
        <v>20</v>
      </c>
      <c r="AN17" s="22" t="s">
        <v>1</v>
      </c>
      <c r="AR17" s="18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210"/>
      <c r="BS17" s="15" t="s">
        <v>24</v>
      </c>
    </row>
    <row r="18" spans="1:71" s="1" customFormat="1" ht="6.95" customHeight="1">
      <c r="B18" s="18"/>
      <c r="AR18" s="18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210"/>
      <c r="BS18" s="15" t="s">
        <v>6</v>
      </c>
    </row>
    <row r="19" spans="1:71" s="1" customFormat="1" ht="12" customHeight="1">
      <c r="B19" s="18"/>
      <c r="D19" s="24" t="s">
        <v>25</v>
      </c>
      <c r="AK19" s="24" t="s">
        <v>19</v>
      </c>
      <c r="AN19" s="22" t="s">
        <v>1</v>
      </c>
      <c r="AR19" s="18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210"/>
      <c r="BS19" s="15" t="s">
        <v>6</v>
      </c>
    </row>
    <row r="20" spans="1:71" s="1" customFormat="1" ht="18.399999999999999" customHeight="1">
      <c r="B20" s="18"/>
      <c r="E20" s="22"/>
      <c r="AK20" s="24" t="s">
        <v>20</v>
      </c>
      <c r="AN20" s="22" t="s">
        <v>1</v>
      </c>
      <c r="AR20" s="18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210"/>
      <c r="BS20" s="15" t="s">
        <v>24</v>
      </c>
    </row>
    <row r="21" spans="1:71" s="1" customFormat="1" ht="6.95" customHeight="1">
      <c r="B21" s="18"/>
      <c r="AR21" s="18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210"/>
    </row>
    <row r="22" spans="1:71" s="1" customFormat="1" ht="12" customHeight="1">
      <c r="B22" s="18"/>
      <c r="D22" s="24" t="s">
        <v>26</v>
      </c>
      <c r="AR22" s="18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210"/>
    </row>
    <row r="23" spans="1:71" s="1" customFormat="1" ht="16.5" customHeight="1">
      <c r="B23" s="18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8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210"/>
    </row>
    <row r="24" spans="1:71" s="1" customFormat="1" ht="6.95" customHeight="1">
      <c r="B24" s="18"/>
      <c r="AR24" s="18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210"/>
    </row>
    <row r="25" spans="1:71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210"/>
    </row>
    <row r="26" spans="1:71" s="2" customFormat="1" ht="25.9" customHeight="1">
      <c r="A26" s="27"/>
      <c r="B26" s="28"/>
      <c r="C26" s="27"/>
      <c r="D26" s="29" t="s">
        <v>27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7">
        <f>ROUND(AG94,2)</f>
        <v>0</v>
      </c>
      <c r="AL26" s="178"/>
      <c r="AM26" s="178"/>
      <c r="AN26" s="178"/>
      <c r="AO26" s="178"/>
      <c r="AP26" s="27"/>
      <c r="AQ26" s="27"/>
      <c r="AR26" s="28"/>
      <c r="BE26" s="210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10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79" t="s">
        <v>28</v>
      </c>
      <c r="M28" s="179"/>
      <c r="N28" s="179"/>
      <c r="O28" s="179"/>
      <c r="P28" s="179"/>
      <c r="Q28" s="27"/>
      <c r="R28" s="27"/>
      <c r="S28" s="27"/>
      <c r="T28" s="27"/>
      <c r="U28" s="27"/>
      <c r="V28" s="27"/>
      <c r="W28" s="179" t="s">
        <v>29</v>
      </c>
      <c r="X28" s="179"/>
      <c r="Y28" s="179"/>
      <c r="Z28" s="179"/>
      <c r="AA28" s="179"/>
      <c r="AB28" s="179"/>
      <c r="AC28" s="179"/>
      <c r="AD28" s="179"/>
      <c r="AE28" s="179"/>
      <c r="AF28" s="27"/>
      <c r="AG28" s="27"/>
      <c r="AH28" s="27"/>
      <c r="AI28" s="27"/>
      <c r="AJ28" s="27"/>
      <c r="AK28" s="179" t="s">
        <v>30</v>
      </c>
      <c r="AL28" s="179"/>
      <c r="AM28" s="179"/>
      <c r="AN28" s="179"/>
      <c r="AO28" s="179"/>
      <c r="AP28" s="27"/>
      <c r="AQ28" s="27"/>
      <c r="AR28" s="28"/>
      <c r="BE28" s="210"/>
    </row>
    <row r="29" spans="1:71" s="3" customFormat="1" ht="14.45" customHeight="1">
      <c r="B29" s="32"/>
      <c r="D29" s="24" t="s">
        <v>31</v>
      </c>
      <c r="F29" s="24" t="s">
        <v>32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2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210"/>
    </row>
    <row r="30" spans="1:71" s="3" customFormat="1" ht="14.45" customHeight="1">
      <c r="B30" s="32"/>
      <c r="F30" s="24" t="s">
        <v>33</v>
      </c>
      <c r="L30" s="182">
        <v>0.15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2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210"/>
    </row>
    <row r="31" spans="1:71" s="3" customFormat="1" ht="14.45" hidden="1" customHeight="1">
      <c r="B31" s="32"/>
      <c r="F31" s="24" t="s">
        <v>34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2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210"/>
    </row>
    <row r="32" spans="1:71" s="3" customFormat="1" ht="14.45" hidden="1" customHeight="1">
      <c r="B32" s="32"/>
      <c r="F32" s="24" t="s">
        <v>35</v>
      </c>
      <c r="L32" s="182">
        <v>0.15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2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210"/>
    </row>
    <row r="33" spans="1:57" s="3" customFormat="1" ht="14.45" hidden="1" customHeight="1">
      <c r="B33" s="32"/>
      <c r="F33" s="24" t="s">
        <v>36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2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210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10"/>
    </row>
    <row r="35" spans="1:57" s="2" customFormat="1" ht="25.9" customHeight="1">
      <c r="A35" s="27"/>
      <c r="B35" s="28"/>
      <c r="C35" s="33"/>
      <c r="D35" s="34" t="s">
        <v>37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38</v>
      </c>
      <c r="U35" s="35"/>
      <c r="V35" s="35"/>
      <c r="W35" s="35"/>
      <c r="X35" s="204" t="s">
        <v>39</v>
      </c>
      <c r="Y35" s="205"/>
      <c r="Z35" s="205"/>
      <c r="AA35" s="205"/>
      <c r="AB35" s="205"/>
      <c r="AC35" s="35"/>
      <c r="AD35" s="35"/>
      <c r="AE35" s="35"/>
      <c r="AF35" s="35"/>
      <c r="AG35" s="35"/>
      <c r="AH35" s="35"/>
      <c r="AI35" s="35"/>
      <c r="AJ35" s="35"/>
      <c r="AK35" s="206">
        <f>SUM(AK26:AK33)</f>
        <v>0</v>
      </c>
      <c r="AL35" s="205"/>
      <c r="AM35" s="205"/>
      <c r="AN35" s="205"/>
      <c r="AO35" s="207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37"/>
      <c r="D49" s="38" t="s">
        <v>40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41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27"/>
      <c r="B60" s="28"/>
      <c r="C60" s="27"/>
      <c r="D60" s="40" t="s">
        <v>42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43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42</v>
      </c>
      <c r="AI60" s="30"/>
      <c r="AJ60" s="30"/>
      <c r="AK60" s="30"/>
      <c r="AL60" s="30"/>
      <c r="AM60" s="40" t="s">
        <v>43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27"/>
      <c r="B64" s="28"/>
      <c r="C64" s="27"/>
      <c r="D64" s="38" t="s">
        <v>44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45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27"/>
      <c r="B75" s="28"/>
      <c r="C75" s="27"/>
      <c r="D75" s="40" t="s">
        <v>42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43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42</v>
      </c>
      <c r="AI75" s="30"/>
      <c r="AJ75" s="30"/>
      <c r="AK75" s="30"/>
      <c r="AL75" s="30"/>
      <c r="AM75" s="40" t="s">
        <v>43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0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0" s="2" customFormat="1" ht="24.95" customHeight="1">
      <c r="A82" s="27"/>
      <c r="B82" s="28"/>
      <c r="C82" s="19" t="s">
        <v>46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0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0" s="4" customFormat="1" ht="12" customHeight="1">
      <c r="B84" s="46"/>
      <c r="C84" s="24" t="s">
        <v>12</v>
      </c>
      <c r="L84" s="4">
        <f>K5</f>
        <v>0</v>
      </c>
      <c r="AR84" s="46"/>
    </row>
    <row r="85" spans="1:90" s="5" customFormat="1" ht="36.950000000000003" customHeight="1">
      <c r="B85" s="47"/>
      <c r="C85" s="48" t="s">
        <v>13</v>
      </c>
      <c r="L85" s="195" t="str">
        <f>K6</f>
        <v>Výměna dlažby u administrativní budovy A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7"/>
    </row>
    <row r="86" spans="1:90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0" s="2" customFormat="1" ht="12" customHeight="1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SÚS JMK, Ořechovská 35, Brno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17</v>
      </c>
      <c r="AJ87" s="27"/>
      <c r="AK87" s="27"/>
      <c r="AL87" s="27"/>
      <c r="AM87" s="197" t="str">
        <f>IF(AN8= "","",AN8)</f>
        <v>Vyplň údaj</v>
      </c>
      <c r="AN87" s="197"/>
      <c r="AO87" s="27"/>
      <c r="AP87" s="27"/>
      <c r="AQ87" s="27"/>
      <c r="AR87" s="28"/>
      <c r="BE87" s="27"/>
    </row>
    <row r="88" spans="1:90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0" s="2" customFormat="1" ht="15.2" customHeight="1">
      <c r="A89" s="27"/>
      <c r="B89" s="28"/>
      <c r="C89" s="24" t="s">
        <v>18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SÚS JMK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22</v>
      </c>
      <c r="AJ89" s="27"/>
      <c r="AK89" s="27"/>
      <c r="AL89" s="27"/>
      <c r="AM89" s="198" t="str">
        <f>IF(E17="","",E17)</f>
        <v xml:space="preserve"> </v>
      </c>
      <c r="AN89" s="199"/>
      <c r="AO89" s="199"/>
      <c r="AP89" s="199"/>
      <c r="AQ89" s="27"/>
      <c r="AR89" s="28"/>
      <c r="AS89" s="200" t="s">
        <v>47</v>
      </c>
      <c r="AT89" s="201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0" s="2" customFormat="1" ht="15.2" customHeight="1">
      <c r="A90" s="27"/>
      <c r="B90" s="28"/>
      <c r="C90" s="24" t="s">
        <v>21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>Vyplň údaj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25</v>
      </c>
      <c r="AJ90" s="27"/>
      <c r="AK90" s="27"/>
      <c r="AL90" s="27"/>
      <c r="AM90" s="198" t="str">
        <f>IF(E20="","",E20)</f>
        <v/>
      </c>
      <c r="AN90" s="199"/>
      <c r="AO90" s="199"/>
      <c r="AP90" s="199"/>
      <c r="AQ90" s="27"/>
      <c r="AR90" s="28"/>
      <c r="AS90" s="202"/>
      <c r="AT90" s="203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0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202"/>
      <c r="AT91" s="203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0" s="2" customFormat="1" ht="29.25" customHeight="1">
      <c r="A92" s="27"/>
      <c r="B92" s="28"/>
      <c r="C92" s="190" t="s">
        <v>48</v>
      </c>
      <c r="D92" s="191"/>
      <c r="E92" s="191"/>
      <c r="F92" s="191"/>
      <c r="G92" s="191"/>
      <c r="H92" s="55"/>
      <c r="I92" s="192" t="s">
        <v>49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3" t="s">
        <v>50</v>
      </c>
      <c r="AH92" s="191"/>
      <c r="AI92" s="191"/>
      <c r="AJ92" s="191"/>
      <c r="AK92" s="191"/>
      <c r="AL92" s="191"/>
      <c r="AM92" s="191"/>
      <c r="AN92" s="192" t="s">
        <v>51</v>
      </c>
      <c r="AO92" s="191"/>
      <c r="AP92" s="194"/>
      <c r="AQ92" s="56" t="s">
        <v>52</v>
      </c>
      <c r="AR92" s="28"/>
      <c r="AS92" s="57" t="s">
        <v>53</v>
      </c>
      <c r="AT92" s="58" t="s">
        <v>54</v>
      </c>
      <c r="AU92" s="58" t="s">
        <v>55</v>
      </c>
      <c r="AV92" s="58" t="s">
        <v>56</v>
      </c>
      <c r="AW92" s="58" t="s">
        <v>57</v>
      </c>
      <c r="AX92" s="58" t="s">
        <v>58</v>
      </c>
      <c r="AY92" s="58" t="s">
        <v>59</v>
      </c>
      <c r="AZ92" s="58" t="s">
        <v>60</v>
      </c>
      <c r="BA92" s="58" t="s">
        <v>61</v>
      </c>
      <c r="BB92" s="58" t="s">
        <v>62</v>
      </c>
      <c r="BC92" s="58" t="s">
        <v>63</v>
      </c>
      <c r="BD92" s="59" t="s">
        <v>64</v>
      </c>
      <c r="BE92" s="27"/>
    </row>
    <row r="93" spans="1:90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0" s="6" customFormat="1" ht="32.450000000000003" customHeight="1">
      <c r="B94" s="63"/>
      <c r="C94" s="64" t="s">
        <v>65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7">
        <f>ROUND(AG95,2)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130.24169000000001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66</v>
      </c>
      <c r="BT94" s="72" t="s">
        <v>67</v>
      </c>
      <c r="BV94" s="72" t="s">
        <v>68</v>
      </c>
      <c r="BW94" s="72" t="s">
        <v>4</v>
      </c>
      <c r="BX94" s="72" t="s">
        <v>69</v>
      </c>
      <c r="CL94" s="72" t="s">
        <v>1</v>
      </c>
    </row>
    <row r="95" spans="1:90" s="7" customFormat="1" ht="37.5" customHeight="1">
      <c r="A95" s="73" t="s">
        <v>70</v>
      </c>
      <c r="B95" s="74"/>
      <c r="C95" s="75"/>
      <c r="D95" s="185" t="s">
        <v>209</v>
      </c>
      <c r="E95" s="185"/>
      <c r="F95" s="185"/>
      <c r="G95" s="185"/>
      <c r="H95" s="185"/>
      <c r="I95" s="76"/>
      <c r="J95" s="186" t="s">
        <v>206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3">
        <f>'OrechovskaMoravany - Výmě...'!J28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77" t="s">
        <v>71</v>
      </c>
      <c r="AR95" s="74"/>
      <c r="AS95" s="78">
        <v>0</v>
      </c>
      <c r="AT95" s="79">
        <f>ROUND(SUM(AV95:AW95),2)</f>
        <v>0</v>
      </c>
      <c r="AU95" s="80">
        <f>'OrechovskaMoravany - Výmě...'!P122</f>
        <v>130.24168699999998</v>
      </c>
      <c r="AV95" s="79">
        <f>'OrechovskaMoravany - Výmě...'!J31</f>
        <v>0</v>
      </c>
      <c r="AW95" s="79">
        <f>'OrechovskaMoravany - Výmě...'!J32</f>
        <v>0</v>
      </c>
      <c r="AX95" s="79">
        <f>'OrechovskaMoravany - Výmě...'!J33</f>
        <v>0</v>
      </c>
      <c r="AY95" s="79">
        <f>'OrechovskaMoravany - Výmě...'!J34</f>
        <v>0</v>
      </c>
      <c r="AZ95" s="79">
        <f>'OrechovskaMoravany - Výmě...'!F31</f>
        <v>0</v>
      </c>
      <c r="BA95" s="79">
        <f>'OrechovskaMoravany - Výmě...'!F32</f>
        <v>0</v>
      </c>
      <c r="BB95" s="79">
        <f>'OrechovskaMoravany - Výmě...'!F33</f>
        <v>0</v>
      </c>
      <c r="BC95" s="79">
        <f>'OrechovskaMoravany - Výmě...'!F34</f>
        <v>0</v>
      </c>
      <c r="BD95" s="81">
        <f>'OrechovskaMoravany - Výmě...'!F35</f>
        <v>0</v>
      </c>
      <c r="BT95" s="82" t="s">
        <v>72</v>
      </c>
      <c r="BU95" s="82" t="s">
        <v>73</v>
      </c>
      <c r="BV95" s="82" t="s">
        <v>68</v>
      </c>
      <c r="BW95" s="82" t="s">
        <v>4</v>
      </c>
      <c r="BX95" s="82" t="s">
        <v>69</v>
      </c>
      <c r="CL95" s="82" t="s">
        <v>1</v>
      </c>
    </row>
    <row r="96" spans="1:90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2">
    <mergeCell ref="BE5:BE34"/>
    <mergeCell ref="E14:AJ1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OrechovskaMoravany - Výmě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8"/>
  <sheetViews>
    <sheetView showGridLines="0" workbookViewId="0">
      <selection activeCell="X130" sqref="X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89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5" t="s">
        <v>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customHeight="1">
      <c r="B4" s="18"/>
      <c r="D4" s="19" t="s">
        <v>75</v>
      </c>
      <c r="L4" s="18"/>
      <c r="M4" s="84" t="s">
        <v>10</v>
      </c>
      <c r="AT4" s="15" t="s">
        <v>3</v>
      </c>
    </row>
    <row r="5" spans="1:46" s="1" customFormat="1" ht="6.95" customHeight="1">
      <c r="B5" s="18"/>
      <c r="L5" s="18"/>
    </row>
    <row r="6" spans="1:46" s="2" customFormat="1" ht="12" customHeight="1">
      <c r="A6" s="27"/>
      <c r="B6" s="28"/>
      <c r="C6" s="27"/>
      <c r="D6" s="24" t="s">
        <v>13</v>
      </c>
      <c r="E6" s="27"/>
      <c r="F6" s="27"/>
      <c r="G6" s="27"/>
      <c r="H6" s="27"/>
      <c r="I6" s="27"/>
      <c r="J6" s="27"/>
      <c r="K6" s="27"/>
      <c r="L6" s="3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6" s="2" customFormat="1" ht="16.5" customHeight="1">
      <c r="A7" s="27"/>
      <c r="B7" s="28"/>
      <c r="C7" s="27"/>
      <c r="D7" s="27"/>
      <c r="E7" s="195" t="s">
        <v>206</v>
      </c>
      <c r="F7" s="208"/>
      <c r="G7" s="208"/>
      <c r="H7" s="208"/>
      <c r="I7" s="27"/>
      <c r="J7" s="27"/>
      <c r="K7" s="27"/>
      <c r="L7" s="3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6" s="2" customFormat="1">
      <c r="A8" s="27"/>
      <c r="B8" s="28"/>
      <c r="C8" s="27"/>
      <c r="D8" s="27"/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2" customHeight="1">
      <c r="A9" s="27"/>
      <c r="B9" s="28"/>
      <c r="C9" s="27"/>
      <c r="D9" s="24" t="s">
        <v>14</v>
      </c>
      <c r="E9" s="27"/>
      <c r="F9" s="22" t="s">
        <v>1</v>
      </c>
      <c r="G9" s="27"/>
      <c r="H9" s="27"/>
      <c r="I9" s="24" t="s">
        <v>15</v>
      </c>
      <c r="J9" s="22" t="s">
        <v>1</v>
      </c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customHeight="1">
      <c r="A10" s="27"/>
      <c r="B10" s="28"/>
      <c r="C10" s="27"/>
      <c r="D10" s="24" t="s">
        <v>16</v>
      </c>
      <c r="E10" s="27"/>
      <c r="F10" s="22" t="s">
        <v>205</v>
      </c>
      <c r="G10" s="27"/>
      <c r="H10" s="27"/>
      <c r="I10" s="24" t="s">
        <v>17</v>
      </c>
      <c r="J10" s="214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0.9" customHeight="1">
      <c r="A11" s="27"/>
      <c r="B11" s="28"/>
      <c r="C11" s="27"/>
      <c r="D11" s="27"/>
      <c r="E11" s="27"/>
      <c r="F11" s="27"/>
      <c r="G11" s="27"/>
      <c r="H11" s="27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27"/>
      <c r="B12" s="28"/>
      <c r="C12" s="27"/>
      <c r="D12" s="24" t="s">
        <v>18</v>
      </c>
      <c r="E12" s="27"/>
      <c r="F12" s="27"/>
      <c r="G12" s="27"/>
      <c r="H12" s="27"/>
      <c r="I12" s="24" t="s">
        <v>19</v>
      </c>
      <c r="J12" s="22" t="s">
        <v>1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8" customHeight="1">
      <c r="A13" s="27"/>
      <c r="B13" s="28"/>
      <c r="C13" s="27"/>
      <c r="D13" s="27"/>
      <c r="E13" s="22" t="s">
        <v>208</v>
      </c>
      <c r="F13" s="27"/>
      <c r="G13" s="27"/>
      <c r="H13" s="27"/>
      <c r="I13" s="24" t="s">
        <v>20</v>
      </c>
      <c r="J13" s="22" t="s">
        <v>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6.95" customHeight="1">
      <c r="A14" s="27"/>
      <c r="B14" s="28"/>
      <c r="C14" s="27"/>
      <c r="D14" s="27"/>
      <c r="E14" s="27"/>
      <c r="F14" s="27"/>
      <c r="G14" s="27"/>
      <c r="H14" s="27"/>
      <c r="I14" s="27"/>
      <c r="J14" s="27"/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2" customHeight="1">
      <c r="A15" s="27"/>
      <c r="B15" s="28"/>
      <c r="C15" s="27"/>
      <c r="D15" s="24" t="s">
        <v>212</v>
      </c>
      <c r="E15" s="172"/>
      <c r="F15" s="172"/>
      <c r="G15" s="172"/>
      <c r="H15" s="172"/>
      <c r="I15" s="24" t="s">
        <v>19</v>
      </c>
      <c r="J15" s="214" t="str">
        <f>'[1]Rekapitulace stavby'!AN13</f>
        <v>Vyplň údaj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8" customHeight="1">
      <c r="A16" s="27"/>
      <c r="B16" s="28"/>
      <c r="C16" s="27"/>
      <c r="D16" s="172"/>
      <c r="E16" s="215" t="str">
        <f>'[1]Rekapitulace stavby'!E14</f>
        <v>Vyplň údaj</v>
      </c>
      <c r="F16" s="173"/>
      <c r="G16" s="173"/>
      <c r="H16" s="173"/>
      <c r="I16" s="24" t="s">
        <v>20</v>
      </c>
      <c r="J16" s="214" t="str">
        <f>'[1]Rekapitulace stavby'!AN14</f>
        <v>Vyplň údaj</v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6.95" customHeight="1">
      <c r="A17" s="27"/>
      <c r="B17" s="28"/>
      <c r="C17" s="27"/>
      <c r="D17" s="27"/>
      <c r="E17" s="27"/>
      <c r="F17" s="27"/>
      <c r="G17" s="27"/>
      <c r="H17" s="27"/>
      <c r="I17" s="27"/>
      <c r="J17" s="27"/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2" customHeight="1">
      <c r="A18" s="27"/>
      <c r="B18" s="28"/>
      <c r="C18" s="27"/>
      <c r="D18" s="24" t="s">
        <v>22</v>
      </c>
      <c r="E18" s="27"/>
      <c r="F18" s="27"/>
      <c r="G18" s="27"/>
      <c r="H18" s="27"/>
      <c r="I18" s="24" t="s">
        <v>19</v>
      </c>
      <c r="J18" s="22" t="str">
        <f>IF('Rekapitulace stavby'!AN16="","",'Rekapitulace stavby'!AN16)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8" customHeight="1">
      <c r="A19" s="27"/>
      <c r="B19" s="28"/>
      <c r="C19" s="27"/>
      <c r="D19" s="27"/>
      <c r="E19" s="22" t="str">
        <f>IF('Rekapitulace stavby'!E17="","",'Rekapitulace stavby'!E17)</f>
        <v xml:space="preserve"> </v>
      </c>
      <c r="F19" s="27"/>
      <c r="G19" s="27"/>
      <c r="H19" s="27"/>
      <c r="I19" s="24" t="s">
        <v>20</v>
      </c>
      <c r="J19" s="22" t="str">
        <f>IF('Rekapitulace stavby'!AN17="","",'Rekapitulace stavby'!AN17)</f>
        <v/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6.95" customHeight="1">
      <c r="A20" s="27"/>
      <c r="B20" s="28"/>
      <c r="C20" s="27"/>
      <c r="D20" s="27"/>
      <c r="E20" s="27"/>
      <c r="F20" s="27"/>
      <c r="G20" s="27"/>
      <c r="H20" s="27"/>
      <c r="I20" s="27"/>
      <c r="J20" s="27"/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2" customHeight="1">
      <c r="A21" s="27"/>
      <c r="B21" s="28"/>
      <c r="C21" s="27"/>
      <c r="D21" s="24" t="s">
        <v>25</v>
      </c>
      <c r="E21" s="27"/>
      <c r="F21" s="27"/>
      <c r="G21" s="27"/>
      <c r="H21" s="27"/>
      <c r="I21" s="24" t="s">
        <v>19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8" customHeight="1">
      <c r="A22" s="27"/>
      <c r="B22" s="28"/>
      <c r="C22" s="27"/>
      <c r="D22" s="27"/>
      <c r="E22" s="22"/>
      <c r="F22" s="27"/>
      <c r="G22" s="27"/>
      <c r="H22" s="27"/>
      <c r="I22" s="24" t="s">
        <v>20</v>
      </c>
      <c r="J22" s="22" t="s">
        <v>1</v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6.95" customHeight="1">
      <c r="A23" s="27"/>
      <c r="B23" s="28"/>
      <c r="C23" s="27"/>
      <c r="D23" s="27"/>
      <c r="E23" s="27"/>
      <c r="F23" s="27"/>
      <c r="G23" s="27"/>
      <c r="H23" s="27"/>
      <c r="I23" s="27"/>
      <c r="J23" s="27"/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2" customHeight="1">
      <c r="A24" s="27"/>
      <c r="B24" s="28"/>
      <c r="C24" s="27"/>
      <c r="D24" s="24" t="s">
        <v>26</v>
      </c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8" customFormat="1" ht="16.5" customHeight="1">
      <c r="A25" s="85"/>
      <c r="B25" s="86"/>
      <c r="C25" s="85"/>
      <c r="D25" s="85"/>
      <c r="E25" s="176" t="s">
        <v>1</v>
      </c>
      <c r="F25" s="176"/>
      <c r="G25" s="176"/>
      <c r="H25" s="176"/>
      <c r="I25" s="85"/>
      <c r="J25" s="85"/>
      <c r="K25" s="85"/>
      <c r="L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5" customHeight="1">
      <c r="A26" s="27"/>
      <c r="B26" s="28"/>
      <c r="C26" s="27"/>
      <c r="D26" s="27"/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customHeight="1">
      <c r="A27" s="27"/>
      <c r="B27" s="28"/>
      <c r="C27" s="27"/>
      <c r="D27" s="61"/>
      <c r="E27" s="61"/>
      <c r="F27" s="61"/>
      <c r="G27" s="61"/>
      <c r="H27" s="61"/>
      <c r="I27" s="61"/>
      <c r="J27" s="61"/>
      <c r="K27" s="61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25.35" customHeight="1">
      <c r="A28" s="27"/>
      <c r="B28" s="28"/>
      <c r="C28" s="27"/>
      <c r="D28" s="88" t="s">
        <v>27</v>
      </c>
      <c r="E28" s="27"/>
      <c r="F28" s="27"/>
      <c r="G28" s="27"/>
      <c r="H28" s="27"/>
      <c r="I28" s="27"/>
      <c r="J28" s="66">
        <f>ROUND(J122, 2)</f>
        <v>0</v>
      </c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4.45" customHeight="1">
      <c r="A30" s="27"/>
      <c r="B30" s="28"/>
      <c r="C30" s="27"/>
      <c r="D30" s="27"/>
      <c r="E30" s="27"/>
      <c r="F30" s="31" t="s">
        <v>29</v>
      </c>
      <c r="G30" s="27"/>
      <c r="H30" s="27"/>
      <c r="I30" s="31" t="s">
        <v>28</v>
      </c>
      <c r="J30" s="31" t="s">
        <v>30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14.45" customHeight="1">
      <c r="A31" s="27"/>
      <c r="B31" s="28"/>
      <c r="C31" s="27"/>
      <c r="D31" s="89" t="s">
        <v>31</v>
      </c>
      <c r="E31" s="24" t="s">
        <v>32</v>
      </c>
      <c r="F31" s="90">
        <f>ROUND((SUM(BE122:BE157)),  2)</f>
        <v>0</v>
      </c>
      <c r="G31" s="27"/>
      <c r="H31" s="27"/>
      <c r="I31" s="91">
        <v>0.21</v>
      </c>
      <c r="J31" s="90">
        <f>ROUND(((SUM(BE122:BE157))*I31),  2)</f>
        <v>0</v>
      </c>
      <c r="K31" s="27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27"/>
      <c r="B32" s="28"/>
      <c r="C32" s="27"/>
      <c r="D32" s="27"/>
      <c r="E32" s="24" t="s">
        <v>33</v>
      </c>
      <c r="F32" s="90">
        <f>ROUND((SUM(BF122:BF157)),  2)</f>
        <v>0</v>
      </c>
      <c r="G32" s="27"/>
      <c r="H32" s="27"/>
      <c r="I32" s="91">
        <v>0.15</v>
      </c>
      <c r="J32" s="90">
        <f>ROUND(((SUM(BF122:BF157))*I32), 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27"/>
      <c r="E33" s="24" t="s">
        <v>34</v>
      </c>
      <c r="F33" s="90">
        <f>ROUND((SUM(BG122:BG157)),  2)</f>
        <v>0</v>
      </c>
      <c r="G33" s="27"/>
      <c r="H33" s="27"/>
      <c r="I33" s="91">
        <v>0.21</v>
      </c>
      <c r="J33" s="90">
        <f>0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35</v>
      </c>
      <c r="F34" s="90">
        <f>ROUND((SUM(BH122:BH157)),  2)</f>
        <v>0</v>
      </c>
      <c r="G34" s="27"/>
      <c r="H34" s="27"/>
      <c r="I34" s="91">
        <v>0.15</v>
      </c>
      <c r="J34" s="90">
        <f>0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36</v>
      </c>
      <c r="F35" s="90">
        <f>ROUND((SUM(BI122:BI157)),  2)</f>
        <v>0</v>
      </c>
      <c r="G35" s="27"/>
      <c r="H35" s="27"/>
      <c r="I35" s="91">
        <v>0</v>
      </c>
      <c r="J35" s="90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25.35" customHeight="1">
      <c r="A37" s="27"/>
      <c r="B37" s="28"/>
      <c r="C37" s="92"/>
      <c r="D37" s="93" t="s">
        <v>37</v>
      </c>
      <c r="E37" s="55"/>
      <c r="F37" s="55"/>
      <c r="G37" s="94" t="s">
        <v>38</v>
      </c>
      <c r="H37" s="95" t="s">
        <v>39</v>
      </c>
      <c r="I37" s="55"/>
      <c r="J37" s="96">
        <f>SUM(J28:J35)</f>
        <v>0</v>
      </c>
      <c r="K37" s="9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37"/>
      <c r="D50" s="38" t="s">
        <v>40</v>
      </c>
      <c r="E50" s="39"/>
      <c r="F50" s="39"/>
      <c r="G50" s="38" t="s">
        <v>41</v>
      </c>
      <c r="H50" s="39"/>
      <c r="I50" s="39"/>
      <c r="J50" s="39"/>
      <c r="K50" s="39"/>
      <c r="L50" s="37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27"/>
      <c r="B61" s="28"/>
      <c r="C61" s="27"/>
      <c r="D61" s="40" t="s">
        <v>42</v>
      </c>
      <c r="E61" s="30"/>
      <c r="F61" s="98" t="s">
        <v>43</v>
      </c>
      <c r="G61" s="40" t="s">
        <v>42</v>
      </c>
      <c r="H61" s="30"/>
      <c r="I61" s="30"/>
      <c r="J61" s="99" t="s">
        <v>43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27"/>
      <c r="B65" s="28"/>
      <c r="C65" s="27"/>
      <c r="D65" s="38" t="s">
        <v>44</v>
      </c>
      <c r="E65" s="41"/>
      <c r="F65" s="41"/>
      <c r="G65" s="38" t="s">
        <v>45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27"/>
      <c r="B76" s="28"/>
      <c r="C76" s="27"/>
      <c r="D76" s="40" t="s">
        <v>42</v>
      </c>
      <c r="E76" s="30"/>
      <c r="F76" s="98" t="s">
        <v>43</v>
      </c>
      <c r="G76" s="40" t="s">
        <v>42</v>
      </c>
      <c r="H76" s="30"/>
      <c r="I76" s="30"/>
      <c r="J76" s="99" t="s">
        <v>43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27"/>
      <c r="B82" s="28"/>
      <c r="C82" s="19" t="s">
        <v>76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27"/>
      <c r="B84" s="28"/>
      <c r="C84" s="24" t="s">
        <v>13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27"/>
      <c r="B85" s="28"/>
      <c r="C85" s="27"/>
      <c r="D85" s="27"/>
      <c r="E85" s="195" t="str">
        <f>E7</f>
        <v>Výměna dlažby u administrativní budovy A</v>
      </c>
      <c r="F85" s="208"/>
      <c r="G85" s="208"/>
      <c r="H85" s="208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2" customHeight="1">
      <c r="A87" s="27"/>
      <c r="B87" s="28"/>
      <c r="C87" s="24" t="s">
        <v>16</v>
      </c>
      <c r="D87" s="27"/>
      <c r="E87" s="27"/>
      <c r="F87" s="22" t="str">
        <f>F10</f>
        <v>SÚS JMK, Ořechovská 35, Brno</v>
      </c>
      <c r="G87" s="27"/>
      <c r="H87" s="27"/>
      <c r="I87" s="24" t="s">
        <v>17</v>
      </c>
      <c r="J87" s="50" t="str">
        <f>IF(J10="","",J10)</f>
        <v/>
      </c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5.2" customHeight="1">
      <c r="A89" s="27"/>
      <c r="B89" s="28"/>
      <c r="C89" s="24" t="s">
        <v>18</v>
      </c>
      <c r="D89" s="27"/>
      <c r="E89" s="27"/>
      <c r="F89" s="22" t="str">
        <f>E13</f>
        <v xml:space="preserve">SÚS JMK </v>
      </c>
      <c r="G89" s="27"/>
      <c r="H89" s="27"/>
      <c r="I89" s="24" t="s">
        <v>22</v>
      </c>
      <c r="J89" s="25" t="str">
        <f>E19</f>
        <v xml:space="preserve"> 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15.2" customHeight="1">
      <c r="A90" s="27"/>
      <c r="B90" s="28"/>
      <c r="C90" s="24" t="s">
        <v>21</v>
      </c>
      <c r="D90" s="27"/>
      <c r="E90" s="27"/>
      <c r="F90" s="22" t="str">
        <f>IF(E16="","",E16)</f>
        <v>Vyplň údaj</v>
      </c>
      <c r="G90" s="27"/>
      <c r="H90" s="27"/>
      <c r="I90" s="24" t="s">
        <v>25</v>
      </c>
      <c r="J90" s="25">
        <f>E22</f>
        <v>0</v>
      </c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0.35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9.25" customHeight="1">
      <c r="A92" s="27"/>
      <c r="B92" s="28"/>
      <c r="C92" s="100" t="s">
        <v>77</v>
      </c>
      <c r="D92" s="92"/>
      <c r="E92" s="92"/>
      <c r="F92" s="92"/>
      <c r="G92" s="92"/>
      <c r="H92" s="92"/>
      <c r="I92" s="92"/>
      <c r="J92" s="101" t="s">
        <v>78</v>
      </c>
      <c r="K92" s="92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2.9" customHeight="1">
      <c r="A94" s="27"/>
      <c r="B94" s="28"/>
      <c r="C94" s="102" t="s">
        <v>79</v>
      </c>
      <c r="D94" s="27"/>
      <c r="E94" s="27"/>
      <c r="F94" s="27"/>
      <c r="G94" s="27"/>
      <c r="H94" s="27"/>
      <c r="I94" s="27"/>
      <c r="J94" s="66">
        <f>J122</f>
        <v>0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U94" s="15" t="s">
        <v>80</v>
      </c>
    </row>
    <row r="95" spans="1:47" s="9" customFormat="1" ht="24.95" customHeight="1">
      <c r="B95" s="103"/>
      <c r="D95" s="104" t="s">
        <v>81</v>
      </c>
      <c r="E95" s="105"/>
      <c r="F95" s="105"/>
      <c r="G95" s="105"/>
      <c r="H95" s="105"/>
      <c r="I95" s="105"/>
      <c r="J95" s="106">
        <f>J123</f>
        <v>0</v>
      </c>
      <c r="L95" s="103"/>
    </row>
    <row r="96" spans="1:47" s="10" customFormat="1" ht="19.899999999999999" customHeight="1">
      <c r="B96" s="107"/>
      <c r="D96" s="108" t="s">
        <v>82</v>
      </c>
      <c r="E96" s="109"/>
      <c r="F96" s="109"/>
      <c r="G96" s="109"/>
      <c r="H96" s="109"/>
      <c r="I96" s="109"/>
      <c r="J96" s="110">
        <f>J124</f>
        <v>0</v>
      </c>
      <c r="L96" s="107"/>
    </row>
    <row r="97" spans="1:31" s="10" customFormat="1" ht="19.899999999999999" customHeight="1">
      <c r="B97" s="107"/>
      <c r="D97" s="108" t="s">
        <v>83</v>
      </c>
      <c r="E97" s="109"/>
      <c r="F97" s="109"/>
      <c r="G97" s="109"/>
      <c r="H97" s="109"/>
      <c r="I97" s="109"/>
      <c r="J97" s="110">
        <f>J128</f>
        <v>0</v>
      </c>
      <c r="L97" s="107"/>
    </row>
    <row r="98" spans="1:31" s="10" customFormat="1" ht="19.899999999999999" customHeight="1">
      <c r="B98" s="107"/>
      <c r="D98" s="108" t="s">
        <v>84</v>
      </c>
      <c r="E98" s="109"/>
      <c r="F98" s="109"/>
      <c r="G98" s="109"/>
      <c r="H98" s="109"/>
      <c r="I98" s="109"/>
      <c r="J98" s="110">
        <f>J133</f>
        <v>0</v>
      </c>
      <c r="L98" s="107"/>
    </row>
    <row r="99" spans="1:31" s="10" customFormat="1" ht="19.899999999999999" customHeight="1">
      <c r="B99" s="107"/>
      <c r="D99" s="108" t="s">
        <v>85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1:31" s="9" customFormat="1" ht="24.95" customHeight="1">
      <c r="B100" s="103"/>
      <c r="D100" s="104" t="s">
        <v>86</v>
      </c>
      <c r="E100" s="105"/>
      <c r="F100" s="105"/>
      <c r="G100" s="105"/>
      <c r="H100" s="105"/>
      <c r="I100" s="105"/>
      <c r="J100" s="106">
        <f>J141</f>
        <v>0</v>
      </c>
      <c r="L100" s="103"/>
    </row>
    <row r="101" spans="1:31" s="10" customFormat="1" ht="19.899999999999999" customHeight="1">
      <c r="B101" s="107"/>
      <c r="D101" s="108" t="s">
        <v>87</v>
      </c>
      <c r="E101" s="109"/>
      <c r="F101" s="109"/>
      <c r="G101" s="109"/>
      <c r="H101" s="109"/>
      <c r="I101" s="109"/>
      <c r="J101" s="110">
        <f>J142</f>
        <v>0</v>
      </c>
      <c r="L101" s="107"/>
    </row>
    <row r="102" spans="1:31" s="10" customFormat="1" ht="19.899999999999999" customHeight="1">
      <c r="B102" s="107"/>
      <c r="D102" s="108" t="s">
        <v>88</v>
      </c>
      <c r="E102" s="109"/>
      <c r="F102" s="109"/>
      <c r="G102" s="109"/>
      <c r="H102" s="109"/>
      <c r="I102" s="109"/>
      <c r="J102" s="110">
        <f>J148</f>
        <v>0</v>
      </c>
      <c r="L102" s="107"/>
    </row>
    <row r="103" spans="1:31" s="9" customFormat="1" ht="24.95" customHeight="1">
      <c r="B103" s="103"/>
      <c r="D103" s="104" t="s">
        <v>89</v>
      </c>
      <c r="E103" s="105"/>
      <c r="F103" s="105"/>
      <c r="G103" s="105"/>
      <c r="H103" s="105"/>
      <c r="I103" s="105"/>
      <c r="J103" s="106">
        <f>J155</f>
        <v>0</v>
      </c>
      <c r="L103" s="103"/>
    </row>
    <row r="104" spans="1:31" s="10" customFormat="1" ht="19.899999999999999" customHeight="1">
      <c r="B104" s="107"/>
      <c r="D104" s="108" t="s">
        <v>90</v>
      </c>
      <c r="E104" s="109"/>
      <c r="F104" s="109"/>
      <c r="G104" s="109"/>
      <c r="H104" s="109"/>
      <c r="I104" s="109"/>
      <c r="J104" s="110">
        <f>J156</f>
        <v>0</v>
      </c>
      <c r="L104" s="107"/>
    </row>
    <row r="105" spans="1:31" s="2" customFormat="1" ht="21.75" customHeight="1">
      <c r="A105" s="27"/>
      <c r="B105" s="28"/>
      <c r="C105" s="27"/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6.95" customHeight="1">
      <c r="A106" s="27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10" spans="1:31" s="2" customFormat="1" ht="6.95" customHeight="1">
      <c r="A110" s="27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24.95" customHeight="1">
      <c r="A111" s="27"/>
      <c r="B111" s="28"/>
      <c r="C111" s="19" t="s">
        <v>91</v>
      </c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6.95" customHeight="1">
      <c r="A112" s="27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2" customHeight="1">
      <c r="A113" s="27"/>
      <c r="B113" s="28"/>
      <c r="C113" s="24" t="s">
        <v>13</v>
      </c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6.5" customHeight="1">
      <c r="A114" s="27"/>
      <c r="B114" s="28"/>
      <c r="C114" s="27"/>
      <c r="D114" s="27"/>
      <c r="E114" s="195" t="str">
        <f>E7</f>
        <v>Výměna dlažby u administrativní budovy A</v>
      </c>
      <c r="F114" s="208"/>
      <c r="G114" s="208"/>
      <c r="H114" s="208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6.95" customHeight="1">
      <c r="A115" s="27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2" customHeight="1">
      <c r="A116" s="27"/>
      <c r="B116" s="28"/>
      <c r="C116" s="24" t="s">
        <v>16</v>
      </c>
      <c r="D116" s="27"/>
      <c r="E116" s="27"/>
      <c r="F116" s="22" t="str">
        <f>F10</f>
        <v>SÚS JMK, Ořechovská 35, Brno</v>
      </c>
      <c r="G116" s="27"/>
      <c r="H116" s="27"/>
      <c r="I116" s="24" t="s">
        <v>17</v>
      </c>
      <c r="J116" s="50" t="str">
        <f>IF(J10="","",J10)</f>
        <v/>
      </c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6.95" customHeight="1">
      <c r="A117" s="27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5.2" customHeight="1">
      <c r="A118" s="27"/>
      <c r="B118" s="28"/>
      <c r="C118" s="24" t="s">
        <v>18</v>
      </c>
      <c r="D118" s="27"/>
      <c r="E118" s="27"/>
      <c r="F118" s="22" t="str">
        <f>E13</f>
        <v xml:space="preserve">SÚS JMK </v>
      </c>
      <c r="G118" s="27"/>
      <c r="H118" s="27"/>
      <c r="I118" s="24" t="s">
        <v>22</v>
      </c>
      <c r="J118" s="25" t="str">
        <f>E19</f>
        <v xml:space="preserve"> 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15.2" customHeight="1">
      <c r="A119" s="27"/>
      <c r="B119" s="28"/>
      <c r="C119" s="24" t="s">
        <v>21</v>
      </c>
      <c r="D119" s="27"/>
      <c r="E119" s="27"/>
      <c r="F119" s="22" t="str">
        <f>IF(E16="","",E16)</f>
        <v>Vyplň údaj</v>
      </c>
      <c r="G119" s="27"/>
      <c r="H119" s="27"/>
      <c r="I119" s="24" t="s">
        <v>25</v>
      </c>
      <c r="J119" s="25">
        <f>E22</f>
        <v>0</v>
      </c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2" customFormat="1" ht="10.35" customHeight="1">
      <c r="A120" s="27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5" s="11" customFormat="1" ht="29.25" customHeight="1">
      <c r="A121" s="111"/>
      <c r="B121" s="112"/>
      <c r="C121" s="113" t="s">
        <v>92</v>
      </c>
      <c r="D121" s="114" t="s">
        <v>52</v>
      </c>
      <c r="E121" s="114" t="s">
        <v>48</v>
      </c>
      <c r="F121" s="114" t="s">
        <v>49</v>
      </c>
      <c r="G121" s="114" t="s">
        <v>93</v>
      </c>
      <c r="H121" s="114" t="s">
        <v>94</v>
      </c>
      <c r="I121" s="114" t="s">
        <v>95</v>
      </c>
      <c r="J121" s="115" t="s">
        <v>78</v>
      </c>
      <c r="K121" s="116" t="s">
        <v>96</v>
      </c>
      <c r="L121" s="117"/>
      <c r="M121" s="57" t="s">
        <v>1</v>
      </c>
      <c r="N121" s="58" t="s">
        <v>31</v>
      </c>
      <c r="O121" s="58" t="s">
        <v>97</v>
      </c>
      <c r="P121" s="58" t="s">
        <v>98</v>
      </c>
      <c r="Q121" s="58" t="s">
        <v>99</v>
      </c>
      <c r="R121" s="58" t="s">
        <v>100</v>
      </c>
      <c r="S121" s="58" t="s">
        <v>101</v>
      </c>
      <c r="T121" s="59" t="s">
        <v>102</v>
      </c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</row>
    <row r="122" spans="1:65" s="2" customFormat="1" ht="22.9" customHeight="1">
      <c r="A122" s="27"/>
      <c r="B122" s="28"/>
      <c r="C122" s="64" t="s">
        <v>103</v>
      </c>
      <c r="D122" s="172"/>
      <c r="E122" s="172"/>
      <c r="F122" s="172"/>
      <c r="G122" s="172"/>
      <c r="H122" s="172"/>
      <c r="I122" s="172"/>
      <c r="J122" s="118">
        <f>BK122</f>
        <v>0</v>
      </c>
      <c r="K122" s="27"/>
      <c r="L122" s="28"/>
      <c r="M122" s="60"/>
      <c r="N122" s="51"/>
      <c r="O122" s="61"/>
      <c r="P122" s="119">
        <f>P123+P141+P155</f>
        <v>130.24168699999998</v>
      </c>
      <c r="Q122" s="61"/>
      <c r="R122" s="119">
        <f>R123+R141+R155</f>
        <v>10.799046419999998</v>
      </c>
      <c r="S122" s="61"/>
      <c r="T122" s="120">
        <f>T123+T141+T155</f>
        <v>8.05626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5" t="s">
        <v>66</v>
      </c>
      <c r="AU122" s="15" t="s">
        <v>80</v>
      </c>
      <c r="BK122" s="121">
        <f>BK123+BK141+BK155</f>
        <v>0</v>
      </c>
    </row>
    <row r="123" spans="1:65" s="12" customFormat="1" ht="25.9" customHeight="1">
      <c r="B123" s="122"/>
      <c r="D123" s="123" t="s">
        <v>66</v>
      </c>
      <c r="E123" s="124" t="s">
        <v>104</v>
      </c>
      <c r="F123" s="124" t="s">
        <v>105</v>
      </c>
      <c r="I123" s="216"/>
      <c r="J123" s="125">
        <f>BK123</f>
        <v>0</v>
      </c>
      <c r="L123" s="122"/>
      <c r="M123" s="126"/>
      <c r="N123" s="127"/>
      <c r="O123" s="127"/>
      <c r="P123" s="128">
        <f>P124+P128+P133+P139</f>
        <v>89.355206999999993</v>
      </c>
      <c r="Q123" s="127"/>
      <c r="R123" s="128">
        <f>R124+R128+R133+R139</f>
        <v>9.0987124199999982</v>
      </c>
      <c r="S123" s="127"/>
      <c r="T123" s="129">
        <f>T124+T128+T133+T139</f>
        <v>8.05626</v>
      </c>
      <c r="AR123" s="123" t="s">
        <v>72</v>
      </c>
      <c r="AT123" s="130" t="s">
        <v>66</v>
      </c>
      <c r="AU123" s="130" t="s">
        <v>67</v>
      </c>
      <c r="AY123" s="123" t="s">
        <v>106</v>
      </c>
      <c r="BK123" s="131">
        <f>BK124+BK128+BK133+BK139</f>
        <v>0</v>
      </c>
    </row>
    <row r="124" spans="1:65" s="12" customFormat="1" ht="22.9" customHeight="1">
      <c r="B124" s="122"/>
      <c r="D124" s="123" t="s">
        <v>66</v>
      </c>
      <c r="E124" s="132" t="s">
        <v>107</v>
      </c>
      <c r="F124" s="132" t="s">
        <v>108</v>
      </c>
      <c r="I124" s="216"/>
      <c r="J124" s="133">
        <f>BK124</f>
        <v>0</v>
      </c>
      <c r="L124" s="122"/>
      <c r="M124" s="126"/>
      <c r="N124" s="127"/>
      <c r="O124" s="127"/>
      <c r="P124" s="128">
        <f>SUM(P125:P127)</f>
        <v>21.992978000000001</v>
      </c>
      <c r="Q124" s="127"/>
      <c r="R124" s="128">
        <f>SUM(R125:R127)</f>
        <v>9.0987124199999982</v>
      </c>
      <c r="S124" s="127"/>
      <c r="T124" s="129">
        <f>SUM(T125:T127)</f>
        <v>0</v>
      </c>
      <c r="AR124" s="123" t="s">
        <v>72</v>
      </c>
      <c r="AT124" s="130" t="s">
        <v>66</v>
      </c>
      <c r="AU124" s="130" t="s">
        <v>72</v>
      </c>
      <c r="AY124" s="123" t="s">
        <v>106</v>
      </c>
      <c r="BK124" s="131">
        <f>SUM(BK125:BK127)</f>
        <v>0</v>
      </c>
    </row>
    <row r="125" spans="1:65" s="2" customFormat="1" ht="24.2" customHeight="1">
      <c r="A125" s="27"/>
      <c r="B125" s="134"/>
      <c r="C125" s="135" t="s">
        <v>72</v>
      </c>
      <c r="D125" s="135" t="s">
        <v>109</v>
      </c>
      <c r="E125" s="136" t="s">
        <v>110</v>
      </c>
      <c r="F125" s="137" t="s">
        <v>111</v>
      </c>
      <c r="G125" s="138" t="s">
        <v>112</v>
      </c>
      <c r="H125" s="139">
        <v>2.766</v>
      </c>
      <c r="I125" s="217"/>
      <c r="J125" s="140">
        <f>ROUND(I125*H125,2)</f>
        <v>0</v>
      </c>
      <c r="K125" s="141"/>
      <c r="L125" s="28"/>
      <c r="M125" s="142" t="s">
        <v>1</v>
      </c>
      <c r="N125" s="143" t="s">
        <v>32</v>
      </c>
      <c r="O125" s="144">
        <v>3.2130000000000001</v>
      </c>
      <c r="P125" s="144">
        <f>O125*H125</f>
        <v>8.8871579999999994</v>
      </c>
      <c r="Q125" s="144">
        <v>2.5018699999999998</v>
      </c>
      <c r="R125" s="144">
        <f>Q125*H125</f>
        <v>6.9201724199999992</v>
      </c>
      <c r="S125" s="144">
        <v>0</v>
      </c>
      <c r="T125" s="145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46" t="s">
        <v>113</v>
      </c>
      <c r="AT125" s="146" t="s">
        <v>109</v>
      </c>
      <c r="AU125" s="146" t="s">
        <v>74</v>
      </c>
      <c r="AY125" s="15" t="s">
        <v>106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5" t="s">
        <v>72</v>
      </c>
      <c r="BK125" s="147">
        <f>ROUND(I125*H125,2)</f>
        <v>0</v>
      </c>
      <c r="BL125" s="15" t="s">
        <v>113</v>
      </c>
      <c r="BM125" s="146" t="s">
        <v>114</v>
      </c>
    </row>
    <row r="126" spans="1:65" s="13" customFormat="1">
      <c r="B126" s="148"/>
      <c r="D126" s="149" t="s">
        <v>115</v>
      </c>
      <c r="E126" s="150" t="s">
        <v>1</v>
      </c>
      <c r="F126" s="151" t="s">
        <v>116</v>
      </c>
      <c r="H126" s="152">
        <v>2.766</v>
      </c>
      <c r="I126" s="218"/>
      <c r="L126" s="148"/>
      <c r="M126" s="153"/>
      <c r="N126" s="154"/>
      <c r="O126" s="154"/>
      <c r="P126" s="154"/>
      <c r="Q126" s="154"/>
      <c r="R126" s="154"/>
      <c r="S126" s="154"/>
      <c r="T126" s="155"/>
      <c r="AT126" s="150" t="s">
        <v>115</v>
      </c>
      <c r="AU126" s="150" t="s">
        <v>74</v>
      </c>
      <c r="AV126" s="13" t="s">
        <v>74</v>
      </c>
      <c r="AW126" s="13" t="s">
        <v>24</v>
      </c>
      <c r="AX126" s="13" t="s">
        <v>72</v>
      </c>
      <c r="AY126" s="150" t="s">
        <v>106</v>
      </c>
    </row>
    <row r="127" spans="1:65" s="2" customFormat="1" ht="24.2" customHeight="1">
      <c r="A127" s="27"/>
      <c r="B127" s="134"/>
      <c r="C127" s="135" t="s">
        <v>74</v>
      </c>
      <c r="D127" s="135" t="s">
        <v>109</v>
      </c>
      <c r="E127" s="136" t="s">
        <v>117</v>
      </c>
      <c r="F127" s="137" t="s">
        <v>118</v>
      </c>
      <c r="G127" s="138" t="s">
        <v>119</v>
      </c>
      <c r="H127" s="139">
        <v>34.58</v>
      </c>
      <c r="I127" s="217"/>
      <c r="J127" s="140">
        <f>ROUND(I127*H127,2)</f>
        <v>0</v>
      </c>
      <c r="K127" s="141"/>
      <c r="L127" s="28"/>
      <c r="M127" s="142" t="s">
        <v>1</v>
      </c>
      <c r="N127" s="143" t="s">
        <v>32</v>
      </c>
      <c r="O127" s="144">
        <v>0.379</v>
      </c>
      <c r="P127" s="144">
        <f>O127*H127</f>
        <v>13.10582</v>
      </c>
      <c r="Q127" s="144">
        <v>6.3E-2</v>
      </c>
      <c r="R127" s="144">
        <f>Q127*H127</f>
        <v>2.1785399999999999</v>
      </c>
      <c r="S127" s="144">
        <v>0</v>
      </c>
      <c r="T127" s="145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6" t="s">
        <v>113</v>
      </c>
      <c r="AT127" s="146" t="s">
        <v>109</v>
      </c>
      <c r="AU127" s="146" t="s">
        <v>74</v>
      </c>
      <c r="AY127" s="15" t="s">
        <v>106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5" t="s">
        <v>72</v>
      </c>
      <c r="BK127" s="147">
        <f>ROUND(I127*H127,2)</f>
        <v>0</v>
      </c>
      <c r="BL127" s="15" t="s">
        <v>113</v>
      </c>
      <c r="BM127" s="146" t="s">
        <v>120</v>
      </c>
    </row>
    <row r="128" spans="1:65" s="12" customFormat="1" ht="22.9" customHeight="1">
      <c r="B128" s="122"/>
      <c r="D128" s="123" t="s">
        <v>66</v>
      </c>
      <c r="E128" s="132" t="s">
        <v>121</v>
      </c>
      <c r="F128" s="132" t="s">
        <v>122</v>
      </c>
      <c r="I128" s="216"/>
      <c r="J128" s="133">
        <f>BK128</f>
        <v>0</v>
      </c>
      <c r="L128" s="122"/>
      <c r="M128" s="126"/>
      <c r="N128" s="127"/>
      <c r="O128" s="127"/>
      <c r="P128" s="128">
        <f>SUM(P129:P132)</f>
        <v>43.165320000000001</v>
      </c>
      <c r="Q128" s="127"/>
      <c r="R128" s="128">
        <f>SUM(R129:R132)</f>
        <v>0</v>
      </c>
      <c r="S128" s="127"/>
      <c r="T128" s="129">
        <f>SUM(T129:T132)</f>
        <v>8.05626</v>
      </c>
      <c r="AR128" s="123" t="s">
        <v>72</v>
      </c>
      <c r="AT128" s="130" t="s">
        <v>66</v>
      </c>
      <c r="AU128" s="130" t="s">
        <v>72</v>
      </c>
      <c r="AY128" s="123" t="s">
        <v>106</v>
      </c>
      <c r="BK128" s="131">
        <f>SUM(BK129:BK132)</f>
        <v>0</v>
      </c>
    </row>
    <row r="129" spans="1:65" s="2" customFormat="1" ht="24.2" customHeight="1">
      <c r="A129" s="27"/>
      <c r="B129" s="134"/>
      <c r="C129" s="135" t="s">
        <v>123</v>
      </c>
      <c r="D129" s="135" t="s">
        <v>109</v>
      </c>
      <c r="E129" s="136" t="s">
        <v>124</v>
      </c>
      <c r="F129" s="137" t="s">
        <v>125</v>
      </c>
      <c r="G129" s="138" t="s">
        <v>112</v>
      </c>
      <c r="H129" s="139">
        <v>2.766</v>
      </c>
      <c r="I129" s="217"/>
      <c r="J129" s="140">
        <f>ROUND(I129*H129,2)</f>
        <v>0</v>
      </c>
      <c r="K129" s="141"/>
      <c r="L129" s="28"/>
      <c r="M129" s="142" t="s">
        <v>1</v>
      </c>
      <c r="N129" s="143" t="s">
        <v>32</v>
      </c>
      <c r="O129" s="144">
        <v>10.88</v>
      </c>
      <c r="P129" s="144">
        <f>O129*H129</f>
        <v>30.094080000000002</v>
      </c>
      <c r="Q129" s="144">
        <v>0</v>
      </c>
      <c r="R129" s="144">
        <f>Q129*H129</f>
        <v>0</v>
      </c>
      <c r="S129" s="144">
        <v>2.2000000000000002</v>
      </c>
      <c r="T129" s="145">
        <f>S129*H129</f>
        <v>6.0852000000000004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46" t="s">
        <v>113</v>
      </c>
      <c r="AT129" s="146" t="s">
        <v>109</v>
      </c>
      <c r="AU129" s="146" t="s">
        <v>74</v>
      </c>
      <c r="AY129" s="15" t="s">
        <v>106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5" t="s">
        <v>72</v>
      </c>
      <c r="BK129" s="147">
        <f>ROUND(I129*H129,2)</f>
        <v>0</v>
      </c>
      <c r="BL129" s="15" t="s">
        <v>113</v>
      </c>
      <c r="BM129" s="146" t="s">
        <v>126</v>
      </c>
    </row>
    <row r="130" spans="1:65" s="13" customFormat="1">
      <c r="B130" s="148"/>
      <c r="D130" s="149" t="s">
        <v>115</v>
      </c>
      <c r="E130" s="150" t="s">
        <v>1</v>
      </c>
      <c r="F130" s="151" t="s">
        <v>127</v>
      </c>
      <c r="H130" s="152">
        <v>2.766</v>
      </c>
      <c r="I130" s="218"/>
      <c r="L130" s="148"/>
      <c r="M130" s="153"/>
      <c r="N130" s="154"/>
      <c r="O130" s="154"/>
      <c r="P130" s="154"/>
      <c r="Q130" s="154"/>
      <c r="R130" s="154"/>
      <c r="S130" s="154"/>
      <c r="T130" s="155"/>
      <c r="AT130" s="150" t="s">
        <v>115</v>
      </c>
      <c r="AU130" s="150" t="s">
        <v>74</v>
      </c>
      <c r="AV130" s="13" t="s">
        <v>74</v>
      </c>
      <c r="AW130" s="13" t="s">
        <v>24</v>
      </c>
      <c r="AX130" s="13" t="s">
        <v>72</v>
      </c>
      <c r="AY130" s="150" t="s">
        <v>106</v>
      </c>
    </row>
    <row r="131" spans="1:65" s="2" customFormat="1" ht="21.75" customHeight="1">
      <c r="A131" s="27"/>
      <c r="B131" s="134"/>
      <c r="C131" s="135" t="s">
        <v>113</v>
      </c>
      <c r="D131" s="135" t="s">
        <v>109</v>
      </c>
      <c r="E131" s="136" t="s">
        <v>128</v>
      </c>
      <c r="F131" s="137" t="s">
        <v>129</v>
      </c>
      <c r="G131" s="138" t="s">
        <v>119</v>
      </c>
      <c r="H131" s="139">
        <v>34.58</v>
      </c>
      <c r="I131" s="217"/>
      <c r="J131" s="140">
        <f>ROUND(I131*H131,2)</f>
        <v>0</v>
      </c>
      <c r="K131" s="141"/>
      <c r="L131" s="28"/>
      <c r="M131" s="142" t="s">
        <v>1</v>
      </c>
      <c r="N131" s="143" t="s">
        <v>32</v>
      </c>
      <c r="O131" s="144">
        <v>0.378</v>
      </c>
      <c r="P131" s="144">
        <f>O131*H131</f>
        <v>13.07124</v>
      </c>
      <c r="Q131" s="144">
        <v>0</v>
      </c>
      <c r="R131" s="144">
        <f>Q131*H131</f>
        <v>0</v>
      </c>
      <c r="S131" s="144">
        <v>5.7000000000000002E-2</v>
      </c>
      <c r="T131" s="145">
        <f>S131*H131</f>
        <v>1.97106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6" t="s">
        <v>113</v>
      </c>
      <c r="AT131" s="146" t="s">
        <v>109</v>
      </c>
      <c r="AU131" s="146" t="s">
        <v>74</v>
      </c>
      <c r="AY131" s="15" t="s">
        <v>106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5" t="s">
        <v>72</v>
      </c>
      <c r="BK131" s="147">
        <f>ROUND(I131*H131,2)</f>
        <v>0</v>
      </c>
      <c r="BL131" s="15" t="s">
        <v>113</v>
      </c>
      <c r="BM131" s="146" t="s">
        <v>130</v>
      </c>
    </row>
    <row r="132" spans="1:65" s="13" customFormat="1">
      <c r="B132" s="148"/>
      <c r="D132" s="149" t="s">
        <v>115</v>
      </c>
      <c r="E132" s="150" t="s">
        <v>1</v>
      </c>
      <c r="F132" s="151" t="s">
        <v>131</v>
      </c>
      <c r="H132" s="152">
        <v>34.58</v>
      </c>
      <c r="I132" s="218"/>
      <c r="L132" s="148"/>
      <c r="M132" s="153"/>
      <c r="N132" s="154"/>
      <c r="O132" s="154"/>
      <c r="P132" s="154"/>
      <c r="Q132" s="154"/>
      <c r="R132" s="154"/>
      <c r="S132" s="154"/>
      <c r="T132" s="155"/>
      <c r="AT132" s="150" t="s">
        <v>115</v>
      </c>
      <c r="AU132" s="150" t="s">
        <v>74</v>
      </c>
      <c r="AV132" s="13" t="s">
        <v>74</v>
      </c>
      <c r="AW132" s="13" t="s">
        <v>24</v>
      </c>
      <c r="AX132" s="13" t="s">
        <v>72</v>
      </c>
      <c r="AY132" s="150" t="s">
        <v>106</v>
      </c>
    </row>
    <row r="133" spans="1:65" s="12" customFormat="1" ht="22.9" customHeight="1">
      <c r="B133" s="122"/>
      <c r="D133" s="123" t="s">
        <v>66</v>
      </c>
      <c r="E133" s="132" t="s">
        <v>132</v>
      </c>
      <c r="F133" s="132" t="s">
        <v>133</v>
      </c>
      <c r="I133" s="216"/>
      <c r="J133" s="133">
        <f>BK133</f>
        <v>0</v>
      </c>
      <c r="L133" s="122"/>
      <c r="M133" s="126"/>
      <c r="N133" s="127"/>
      <c r="O133" s="127"/>
      <c r="P133" s="128">
        <f>SUM(P134:P138)</f>
        <v>16.635639999999999</v>
      </c>
      <c r="Q133" s="127"/>
      <c r="R133" s="128">
        <f>SUM(R134:R138)</f>
        <v>0</v>
      </c>
      <c r="S133" s="127"/>
      <c r="T133" s="129">
        <f>SUM(T134:T138)</f>
        <v>0</v>
      </c>
      <c r="AR133" s="123" t="s">
        <v>72</v>
      </c>
      <c r="AT133" s="130" t="s">
        <v>66</v>
      </c>
      <c r="AU133" s="130" t="s">
        <v>72</v>
      </c>
      <c r="AY133" s="123" t="s">
        <v>106</v>
      </c>
      <c r="BK133" s="131">
        <f>SUM(BK134:BK138)</f>
        <v>0</v>
      </c>
    </row>
    <row r="134" spans="1:65" s="2" customFormat="1" ht="33" customHeight="1">
      <c r="A134" s="27"/>
      <c r="B134" s="134"/>
      <c r="C134" s="135" t="s">
        <v>134</v>
      </c>
      <c r="D134" s="135" t="s">
        <v>109</v>
      </c>
      <c r="E134" s="136" t="s">
        <v>135</v>
      </c>
      <c r="F134" s="137" t="s">
        <v>136</v>
      </c>
      <c r="G134" s="138" t="s">
        <v>137</v>
      </c>
      <c r="H134" s="139">
        <v>8.0559999999999992</v>
      </c>
      <c r="I134" s="217"/>
      <c r="J134" s="140">
        <f>ROUND(I134*H134,2)</f>
        <v>0</v>
      </c>
      <c r="K134" s="141"/>
      <c r="L134" s="28"/>
      <c r="M134" s="142" t="s">
        <v>1</v>
      </c>
      <c r="N134" s="143" t="s">
        <v>32</v>
      </c>
      <c r="O134" s="144">
        <v>1.88</v>
      </c>
      <c r="P134" s="144">
        <f>O134*H134</f>
        <v>15.145279999999998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46" t="s">
        <v>113</v>
      </c>
      <c r="AT134" s="146" t="s">
        <v>109</v>
      </c>
      <c r="AU134" s="146" t="s">
        <v>74</v>
      </c>
      <c r="AY134" s="15" t="s">
        <v>106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5" t="s">
        <v>72</v>
      </c>
      <c r="BK134" s="147">
        <f>ROUND(I134*H134,2)</f>
        <v>0</v>
      </c>
      <c r="BL134" s="15" t="s">
        <v>113</v>
      </c>
      <c r="BM134" s="146" t="s">
        <v>138</v>
      </c>
    </row>
    <row r="135" spans="1:65" s="2" customFormat="1" ht="24.2" customHeight="1">
      <c r="A135" s="27"/>
      <c r="B135" s="134"/>
      <c r="C135" s="135" t="s">
        <v>107</v>
      </c>
      <c r="D135" s="135" t="s">
        <v>109</v>
      </c>
      <c r="E135" s="136" t="s">
        <v>139</v>
      </c>
      <c r="F135" s="137" t="s">
        <v>140</v>
      </c>
      <c r="G135" s="138" t="s">
        <v>137</v>
      </c>
      <c r="H135" s="139">
        <v>8.0559999999999992</v>
      </c>
      <c r="I135" s="217"/>
      <c r="J135" s="140">
        <f>ROUND(I135*H135,2)</f>
        <v>0</v>
      </c>
      <c r="K135" s="141"/>
      <c r="L135" s="28"/>
      <c r="M135" s="142" t="s">
        <v>1</v>
      </c>
      <c r="N135" s="143" t="s">
        <v>32</v>
      </c>
      <c r="O135" s="144">
        <v>0.125</v>
      </c>
      <c r="P135" s="144">
        <f>O135*H135</f>
        <v>1.0069999999999999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46" t="s">
        <v>113</v>
      </c>
      <c r="AT135" s="146" t="s">
        <v>109</v>
      </c>
      <c r="AU135" s="146" t="s">
        <v>74</v>
      </c>
      <c r="AY135" s="15" t="s">
        <v>106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5" t="s">
        <v>72</v>
      </c>
      <c r="BK135" s="147">
        <f>ROUND(I135*H135,2)</f>
        <v>0</v>
      </c>
      <c r="BL135" s="15" t="s">
        <v>113</v>
      </c>
      <c r="BM135" s="146" t="s">
        <v>141</v>
      </c>
    </row>
    <row r="136" spans="1:65" s="2" customFormat="1" ht="24.2" customHeight="1">
      <c r="A136" s="27"/>
      <c r="B136" s="134"/>
      <c r="C136" s="135" t="s">
        <v>142</v>
      </c>
      <c r="D136" s="135" t="s">
        <v>109</v>
      </c>
      <c r="E136" s="136" t="s">
        <v>143</v>
      </c>
      <c r="F136" s="137" t="s">
        <v>144</v>
      </c>
      <c r="G136" s="138" t="s">
        <v>137</v>
      </c>
      <c r="H136" s="139">
        <v>80.56</v>
      </c>
      <c r="I136" s="217"/>
      <c r="J136" s="140">
        <f>ROUND(I136*H136,2)</f>
        <v>0</v>
      </c>
      <c r="K136" s="141"/>
      <c r="L136" s="28"/>
      <c r="M136" s="142" t="s">
        <v>1</v>
      </c>
      <c r="N136" s="143" t="s">
        <v>32</v>
      </c>
      <c r="O136" s="144">
        <v>6.0000000000000001E-3</v>
      </c>
      <c r="P136" s="144">
        <f>O136*H136</f>
        <v>0.48336000000000001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46" t="s">
        <v>113</v>
      </c>
      <c r="AT136" s="146" t="s">
        <v>109</v>
      </c>
      <c r="AU136" s="146" t="s">
        <v>74</v>
      </c>
      <c r="AY136" s="15" t="s">
        <v>106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5" t="s">
        <v>72</v>
      </c>
      <c r="BK136" s="147">
        <f>ROUND(I136*H136,2)</f>
        <v>0</v>
      </c>
      <c r="BL136" s="15" t="s">
        <v>113</v>
      </c>
      <c r="BM136" s="146" t="s">
        <v>145</v>
      </c>
    </row>
    <row r="137" spans="1:65" s="13" customFormat="1">
      <c r="B137" s="148"/>
      <c r="D137" s="149" t="s">
        <v>115</v>
      </c>
      <c r="F137" s="151" t="s">
        <v>146</v>
      </c>
      <c r="H137" s="152">
        <v>80.56</v>
      </c>
      <c r="I137" s="218"/>
      <c r="L137" s="148"/>
      <c r="M137" s="153"/>
      <c r="N137" s="154"/>
      <c r="O137" s="154"/>
      <c r="P137" s="154"/>
      <c r="Q137" s="154"/>
      <c r="R137" s="154"/>
      <c r="S137" s="154"/>
      <c r="T137" s="155"/>
      <c r="AT137" s="150" t="s">
        <v>115</v>
      </c>
      <c r="AU137" s="150" t="s">
        <v>74</v>
      </c>
      <c r="AV137" s="13" t="s">
        <v>74</v>
      </c>
      <c r="AW137" s="13" t="s">
        <v>3</v>
      </c>
      <c r="AX137" s="13" t="s">
        <v>72</v>
      </c>
      <c r="AY137" s="150" t="s">
        <v>106</v>
      </c>
    </row>
    <row r="138" spans="1:65" s="2" customFormat="1" ht="24.2" customHeight="1">
      <c r="A138" s="27"/>
      <c r="B138" s="134"/>
      <c r="C138" s="135" t="s">
        <v>147</v>
      </c>
      <c r="D138" s="135" t="s">
        <v>109</v>
      </c>
      <c r="E138" s="136" t="s">
        <v>148</v>
      </c>
      <c r="F138" s="137" t="s">
        <v>149</v>
      </c>
      <c r="G138" s="138" t="s">
        <v>137</v>
      </c>
      <c r="H138" s="139">
        <v>8.0559999999999992</v>
      </c>
      <c r="I138" s="217"/>
      <c r="J138" s="140">
        <f>ROUND(I138*H138,2)</f>
        <v>0</v>
      </c>
      <c r="K138" s="141"/>
      <c r="L138" s="28"/>
      <c r="M138" s="142" t="s">
        <v>1</v>
      </c>
      <c r="N138" s="143" t="s">
        <v>32</v>
      </c>
      <c r="O138" s="144">
        <v>0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6" t="s">
        <v>113</v>
      </c>
      <c r="AT138" s="146" t="s">
        <v>109</v>
      </c>
      <c r="AU138" s="146" t="s">
        <v>74</v>
      </c>
      <c r="AY138" s="15" t="s">
        <v>106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5" t="s">
        <v>72</v>
      </c>
      <c r="BK138" s="147">
        <f>ROUND(I138*H138,2)</f>
        <v>0</v>
      </c>
      <c r="BL138" s="15" t="s">
        <v>113</v>
      </c>
      <c r="BM138" s="146" t="s">
        <v>150</v>
      </c>
    </row>
    <row r="139" spans="1:65" s="12" customFormat="1" ht="22.9" customHeight="1">
      <c r="B139" s="122"/>
      <c r="D139" s="123" t="s">
        <v>66</v>
      </c>
      <c r="E139" s="132" t="s">
        <v>151</v>
      </c>
      <c r="F139" s="132" t="s">
        <v>152</v>
      </c>
      <c r="I139" s="216"/>
      <c r="J139" s="133">
        <f>BK139</f>
        <v>0</v>
      </c>
      <c r="L139" s="122"/>
      <c r="M139" s="126"/>
      <c r="N139" s="127"/>
      <c r="O139" s="127"/>
      <c r="P139" s="128">
        <f>P140</f>
        <v>7.5612690000000002</v>
      </c>
      <c r="Q139" s="127"/>
      <c r="R139" s="128">
        <f>R140</f>
        <v>0</v>
      </c>
      <c r="S139" s="127"/>
      <c r="T139" s="129">
        <f>T140</f>
        <v>0</v>
      </c>
      <c r="AR139" s="123" t="s">
        <v>72</v>
      </c>
      <c r="AT139" s="130" t="s">
        <v>66</v>
      </c>
      <c r="AU139" s="130" t="s">
        <v>72</v>
      </c>
      <c r="AY139" s="123" t="s">
        <v>106</v>
      </c>
      <c r="BK139" s="131">
        <f>BK140</f>
        <v>0</v>
      </c>
    </row>
    <row r="140" spans="1:65" s="2" customFormat="1" ht="16.5" customHeight="1">
      <c r="A140" s="27"/>
      <c r="B140" s="134"/>
      <c r="C140" s="135" t="s">
        <v>121</v>
      </c>
      <c r="D140" s="135" t="s">
        <v>109</v>
      </c>
      <c r="E140" s="136" t="s">
        <v>153</v>
      </c>
      <c r="F140" s="137" t="s">
        <v>154</v>
      </c>
      <c r="G140" s="138" t="s">
        <v>137</v>
      </c>
      <c r="H140" s="139">
        <v>9.0990000000000002</v>
      </c>
      <c r="I140" s="217"/>
      <c r="J140" s="140">
        <f>ROUND(I140*H140,2)</f>
        <v>0</v>
      </c>
      <c r="K140" s="141"/>
      <c r="L140" s="28"/>
      <c r="M140" s="142" t="s">
        <v>1</v>
      </c>
      <c r="N140" s="143" t="s">
        <v>32</v>
      </c>
      <c r="O140" s="144">
        <v>0.83099999999999996</v>
      </c>
      <c r="P140" s="144">
        <f>O140*H140</f>
        <v>7.5612690000000002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46" t="s">
        <v>113</v>
      </c>
      <c r="AT140" s="146" t="s">
        <v>109</v>
      </c>
      <c r="AU140" s="146" t="s">
        <v>74</v>
      </c>
      <c r="AY140" s="15" t="s">
        <v>106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5" t="s">
        <v>72</v>
      </c>
      <c r="BK140" s="147">
        <f>ROUND(I140*H140,2)</f>
        <v>0</v>
      </c>
      <c r="BL140" s="15" t="s">
        <v>113</v>
      </c>
      <c r="BM140" s="146" t="s">
        <v>155</v>
      </c>
    </row>
    <row r="141" spans="1:65" s="12" customFormat="1" ht="25.9" customHeight="1">
      <c r="B141" s="122"/>
      <c r="D141" s="123" t="s">
        <v>66</v>
      </c>
      <c r="E141" s="124" t="s">
        <v>156</v>
      </c>
      <c r="F141" s="124" t="s">
        <v>157</v>
      </c>
      <c r="I141" s="216"/>
      <c r="J141" s="125">
        <f>BK141</f>
        <v>0</v>
      </c>
      <c r="L141" s="122"/>
      <c r="M141" s="126"/>
      <c r="N141" s="127"/>
      <c r="O141" s="127"/>
      <c r="P141" s="128">
        <f>P142+P148</f>
        <v>40.886479999999999</v>
      </c>
      <c r="Q141" s="127"/>
      <c r="R141" s="128">
        <f>R142+R148</f>
        <v>1.7003339999999998</v>
      </c>
      <c r="S141" s="127"/>
      <c r="T141" s="129">
        <f>T142+T148</f>
        <v>0</v>
      </c>
      <c r="AR141" s="123" t="s">
        <v>74</v>
      </c>
      <c r="AT141" s="130" t="s">
        <v>66</v>
      </c>
      <c r="AU141" s="130" t="s">
        <v>67</v>
      </c>
      <c r="AY141" s="123" t="s">
        <v>106</v>
      </c>
      <c r="BK141" s="131">
        <f>BK142+BK148</f>
        <v>0</v>
      </c>
    </row>
    <row r="142" spans="1:65" s="12" customFormat="1" ht="22.9" customHeight="1">
      <c r="B142" s="122"/>
      <c r="D142" s="123" t="s">
        <v>66</v>
      </c>
      <c r="E142" s="132" t="s">
        <v>158</v>
      </c>
      <c r="F142" s="132" t="s">
        <v>159</v>
      </c>
      <c r="I142" s="216"/>
      <c r="J142" s="133">
        <f>BK142</f>
        <v>0</v>
      </c>
      <c r="L142" s="122"/>
      <c r="M142" s="126"/>
      <c r="N142" s="127"/>
      <c r="O142" s="127"/>
      <c r="P142" s="128">
        <f>SUM(P143:P147)</f>
        <v>11.286</v>
      </c>
      <c r="Q142" s="127"/>
      <c r="R142" s="128">
        <f>SUM(R143:R147)</f>
        <v>0.23760000000000001</v>
      </c>
      <c r="S142" s="127"/>
      <c r="T142" s="129">
        <f>SUM(T143:T147)</f>
        <v>0</v>
      </c>
      <c r="AR142" s="123" t="s">
        <v>74</v>
      </c>
      <c r="AT142" s="130" t="s">
        <v>66</v>
      </c>
      <c r="AU142" s="130" t="s">
        <v>72</v>
      </c>
      <c r="AY142" s="123" t="s">
        <v>106</v>
      </c>
      <c r="BK142" s="131">
        <f>SUM(BK143:BK147)</f>
        <v>0</v>
      </c>
    </row>
    <row r="143" spans="1:65" s="2" customFormat="1" ht="24.2" customHeight="1">
      <c r="A143" s="27"/>
      <c r="B143" s="134"/>
      <c r="C143" s="135" t="s">
        <v>160</v>
      </c>
      <c r="D143" s="135" t="s">
        <v>109</v>
      </c>
      <c r="E143" s="136" t="s">
        <v>214</v>
      </c>
      <c r="F143" s="137" t="s">
        <v>215</v>
      </c>
      <c r="G143" s="138" t="s">
        <v>119</v>
      </c>
      <c r="H143" s="139">
        <v>34.58</v>
      </c>
      <c r="I143" s="217"/>
      <c r="J143" s="140">
        <f>ROUND(I143*H143,2)</f>
        <v>0</v>
      </c>
      <c r="K143" s="141"/>
      <c r="L143" s="28"/>
      <c r="M143" s="142" t="s">
        <v>1</v>
      </c>
      <c r="N143" s="143" t="s">
        <v>32</v>
      </c>
      <c r="O143" s="144">
        <v>0.19</v>
      </c>
      <c r="P143" s="144">
        <f>O143*H143</f>
        <v>6.5701999999999998</v>
      </c>
      <c r="Q143" s="144">
        <v>4.0000000000000001E-3</v>
      </c>
      <c r="R143" s="144">
        <f>Q143*H143</f>
        <v>0.13832</v>
      </c>
      <c r="S143" s="144">
        <v>0</v>
      </c>
      <c r="T143" s="145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46" t="s">
        <v>161</v>
      </c>
      <c r="AT143" s="146" t="s">
        <v>109</v>
      </c>
      <c r="AU143" s="146" t="s">
        <v>74</v>
      </c>
      <c r="AY143" s="15" t="s">
        <v>106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5" t="s">
        <v>72</v>
      </c>
      <c r="BK143" s="147">
        <f>ROUND(I143*H143,2)</f>
        <v>0</v>
      </c>
      <c r="BL143" s="15" t="s">
        <v>161</v>
      </c>
      <c r="BM143" s="146" t="s">
        <v>162</v>
      </c>
    </row>
    <row r="144" spans="1:65" s="13" customFormat="1">
      <c r="B144" s="148"/>
      <c r="D144" s="149" t="s">
        <v>115</v>
      </c>
      <c r="E144" s="150" t="s">
        <v>1</v>
      </c>
      <c r="F144" s="151" t="s">
        <v>163</v>
      </c>
      <c r="H144" s="152">
        <v>34.58</v>
      </c>
      <c r="I144" s="218"/>
      <c r="L144" s="148"/>
      <c r="M144" s="153"/>
      <c r="N144" s="154"/>
      <c r="O144" s="154"/>
      <c r="P144" s="154"/>
      <c r="Q144" s="154"/>
      <c r="R144" s="154"/>
      <c r="S144" s="154"/>
      <c r="T144" s="155"/>
      <c r="AT144" s="150" t="s">
        <v>115</v>
      </c>
      <c r="AU144" s="150" t="s">
        <v>74</v>
      </c>
      <c r="AV144" s="13" t="s">
        <v>74</v>
      </c>
      <c r="AW144" s="13" t="s">
        <v>24</v>
      </c>
      <c r="AX144" s="13" t="s">
        <v>72</v>
      </c>
      <c r="AY144" s="150" t="s">
        <v>106</v>
      </c>
    </row>
    <row r="145" spans="1:65" s="2" customFormat="1" ht="24.2" customHeight="1">
      <c r="A145" s="27"/>
      <c r="B145" s="134"/>
      <c r="C145" s="135" t="s">
        <v>164</v>
      </c>
      <c r="D145" s="135" t="s">
        <v>109</v>
      </c>
      <c r="E145" s="136" t="s">
        <v>165</v>
      </c>
      <c r="F145" s="137" t="s">
        <v>216</v>
      </c>
      <c r="G145" s="138" t="s">
        <v>119</v>
      </c>
      <c r="H145" s="139">
        <v>24.82</v>
      </c>
      <c r="I145" s="217"/>
      <c r="J145" s="140">
        <f>ROUND(I145*H145,2)</f>
        <v>0</v>
      </c>
      <c r="K145" s="141"/>
      <c r="L145" s="28"/>
      <c r="M145" s="142" t="s">
        <v>1</v>
      </c>
      <c r="N145" s="143" t="s">
        <v>32</v>
      </c>
      <c r="O145" s="144">
        <v>0.19</v>
      </c>
      <c r="P145" s="144">
        <f>O145*H145</f>
        <v>4.7157999999999998</v>
      </c>
      <c r="Q145" s="144">
        <v>4.0000000000000001E-3</v>
      </c>
      <c r="R145" s="144">
        <f>Q145*H145</f>
        <v>9.9280000000000007E-2</v>
      </c>
      <c r="S145" s="144">
        <v>0</v>
      </c>
      <c r="T145" s="145">
        <f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46" t="s">
        <v>161</v>
      </c>
      <c r="AT145" s="146" t="s">
        <v>109</v>
      </c>
      <c r="AU145" s="146" t="s">
        <v>74</v>
      </c>
      <c r="AY145" s="15" t="s">
        <v>106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5" t="s">
        <v>72</v>
      </c>
      <c r="BK145" s="147">
        <f>ROUND(I145*H145,2)</f>
        <v>0</v>
      </c>
      <c r="BL145" s="15" t="s">
        <v>161</v>
      </c>
      <c r="BM145" s="146" t="s">
        <v>166</v>
      </c>
    </row>
    <row r="146" spans="1:65" s="13" customFormat="1">
      <c r="B146" s="148"/>
      <c r="D146" s="149" t="s">
        <v>115</v>
      </c>
      <c r="E146" s="150" t="s">
        <v>1</v>
      </c>
      <c r="F146" s="151" t="s">
        <v>167</v>
      </c>
      <c r="H146" s="152">
        <v>24.82</v>
      </c>
      <c r="I146" s="218"/>
      <c r="L146" s="148"/>
      <c r="M146" s="153"/>
      <c r="N146" s="154"/>
      <c r="O146" s="154"/>
      <c r="P146" s="154"/>
      <c r="Q146" s="154"/>
      <c r="R146" s="154"/>
      <c r="S146" s="154"/>
      <c r="T146" s="155"/>
      <c r="AT146" s="150" t="s">
        <v>115</v>
      </c>
      <c r="AU146" s="150" t="s">
        <v>74</v>
      </c>
      <c r="AV146" s="13" t="s">
        <v>74</v>
      </c>
      <c r="AW146" s="13" t="s">
        <v>24</v>
      </c>
      <c r="AX146" s="13" t="s">
        <v>72</v>
      </c>
      <c r="AY146" s="150" t="s">
        <v>106</v>
      </c>
    </row>
    <row r="147" spans="1:65" s="2" customFormat="1" ht="24.2" customHeight="1">
      <c r="A147" s="27"/>
      <c r="B147" s="134"/>
      <c r="C147" s="135" t="s">
        <v>168</v>
      </c>
      <c r="D147" s="135" t="s">
        <v>109</v>
      </c>
      <c r="E147" s="136" t="s">
        <v>169</v>
      </c>
      <c r="F147" s="137" t="s">
        <v>170</v>
      </c>
      <c r="G147" s="138" t="s">
        <v>171</v>
      </c>
      <c r="H147" s="219"/>
      <c r="I147" s="217"/>
      <c r="J147" s="140">
        <f>ROUND(I147*H147,2)</f>
        <v>0</v>
      </c>
      <c r="K147" s="141"/>
      <c r="L147" s="28"/>
      <c r="M147" s="142" t="s">
        <v>1</v>
      </c>
      <c r="N147" s="143" t="s">
        <v>32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46" t="s">
        <v>161</v>
      </c>
      <c r="AT147" s="146" t="s">
        <v>109</v>
      </c>
      <c r="AU147" s="146" t="s">
        <v>74</v>
      </c>
      <c r="AY147" s="15" t="s">
        <v>106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5" t="s">
        <v>72</v>
      </c>
      <c r="BK147" s="147">
        <f>ROUND(I147*H147,2)</f>
        <v>0</v>
      </c>
      <c r="BL147" s="15" t="s">
        <v>161</v>
      </c>
      <c r="BM147" s="146" t="s">
        <v>172</v>
      </c>
    </row>
    <row r="148" spans="1:65" s="12" customFormat="1" ht="22.9" customHeight="1">
      <c r="B148" s="122"/>
      <c r="D148" s="123" t="s">
        <v>66</v>
      </c>
      <c r="E148" s="132" t="s">
        <v>173</v>
      </c>
      <c r="F148" s="132" t="s">
        <v>174</v>
      </c>
      <c r="I148" s="216"/>
      <c r="J148" s="133">
        <f>BK148</f>
        <v>0</v>
      </c>
      <c r="L148" s="122"/>
      <c r="M148" s="126"/>
      <c r="N148" s="127"/>
      <c r="O148" s="127"/>
      <c r="P148" s="128">
        <f>SUM(P149:P154)</f>
        <v>29.600479999999997</v>
      </c>
      <c r="Q148" s="127"/>
      <c r="R148" s="128">
        <f>SUM(R149:R154)</f>
        <v>1.4627339999999998</v>
      </c>
      <c r="S148" s="127"/>
      <c r="T148" s="129">
        <f>SUM(T149:T154)</f>
        <v>0</v>
      </c>
      <c r="AR148" s="123" t="s">
        <v>74</v>
      </c>
      <c r="AT148" s="130" t="s">
        <v>66</v>
      </c>
      <c r="AU148" s="130" t="s">
        <v>72</v>
      </c>
      <c r="AY148" s="123" t="s">
        <v>106</v>
      </c>
      <c r="BK148" s="131">
        <f>SUM(BK149:BK154)</f>
        <v>0</v>
      </c>
    </row>
    <row r="149" spans="1:65" s="2" customFormat="1" ht="37.9" customHeight="1">
      <c r="A149" s="27"/>
      <c r="B149" s="134"/>
      <c r="C149" s="135" t="s">
        <v>175</v>
      </c>
      <c r="D149" s="135" t="s">
        <v>109</v>
      </c>
      <c r="E149" s="136" t="s">
        <v>176</v>
      </c>
      <c r="F149" s="137" t="s">
        <v>177</v>
      </c>
      <c r="G149" s="138" t="s">
        <v>119</v>
      </c>
      <c r="H149" s="139">
        <v>34.58</v>
      </c>
      <c r="I149" s="217"/>
      <c r="J149" s="140">
        <f>ROUND(I149*H149,2)</f>
        <v>0</v>
      </c>
      <c r="K149" s="141"/>
      <c r="L149" s="28"/>
      <c r="M149" s="142" t="s">
        <v>1</v>
      </c>
      <c r="N149" s="143" t="s">
        <v>32</v>
      </c>
      <c r="O149" s="144">
        <v>0.626</v>
      </c>
      <c r="P149" s="144">
        <f>O149*H149</f>
        <v>21.647079999999999</v>
      </c>
      <c r="Q149" s="144">
        <v>6.0000000000000001E-3</v>
      </c>
      <c r="R149" s="144">
        <f>Q149*H149</f>
        <v>0.20748</v>
      </c>
      <c r="S149" s="144">
        <v>0</v>
      </c>
      <c r="T149" s="145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46" t="s">
        <v>161</v>
      </c>
      <c r="AT149" s="146" t="s">
        <v>109</v>
      </c>
      <c r="AU149" s="146" t="s">
        <v>74</v>
      </c>
      <c r="AY149" s="15" t="s">
        <v>106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5" t="s">
        <v>72</v>
      </c>
      <c r="BK149" s="147">
        <f>ROUND(I149*H149,2)</f>
        <v>0</v>
      </c>
      <c r="BL149" s="15" t="s">
        <v>161</v>
      </c>
      <c r="BM149" s="146" t="s">
        <v>178</v>
      </c>
    </row>
    <row r="150" spans="1:65" s="2" customFormat="1" ht="16.5" customHeight="1">
      <c r="A150" s="27"/>
      <c r="B150" s="134"/>
      <c r="C150" s="156" t="s">
        <v>179</v>
      </c>
      <c r="D150" s="156" t="s">
        <v>180</v>
      </c>
      <c r="E150" s="157" t="s">
        <v>181</v>
      </c>
      <c r="F150" s="158" t="s">
        <v>182</v>
      </c>
      <c r="G150" s="159" t="s">
        <v>119</v>
      </c>
      <c r="H150" s="160">
        <v>38.037999999999997</v>
      </c>
      <c r="I150" s="220"/>
      <c r="J150" s="161">
        <f>ROUND(I150*H150,2)</f>
        <v>0</v>
      </c>
      <c r="K150" s="162"/>
      <c r="L150" s="163"/>
      <c r="M150" s="164" t="s">
        <v>1</v>
      </c>
      <c r="N150" s="165" t="s">
        <v>32</v>
      </c>
      <c r="O150" s="144">
        <v>0</v>
      </c>
      <c r="P150" s="144">
        <f>O150*H150</f>
        <v>0</v>
      </c>
      <c r="Q150" s="144">
        <v>3.3000000000000002E-2</v>
      </c>
      <c r="R150" s="144">
        <f>Q150*H150</f>
        <v>1.2552539999999999</v>
      </c>
      <c r="S150" s="144">
        <v>0</v>
      </c>
      <c r="T150" s="145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46" t="s">
        <v>183</v>
      </c>
      <c r="AT150" s="146" t="s">
        <v>180</v>
      </c>
      <c r="AU150" s="146" t="s">
        <v>74</v>
      </c>
      <c r="AY150" s="15" t="s">
        <v>106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5" t="s">
        <v>72</v>
      </c>
      <c r="BK150" s="147">
        <f>ROUND(I150*H150,2)</f>
        <v>0</v>
      </c>
      <c r="BL150" s="15" t="s">
        <v>161</v>
      </c>
      <c r="BM150" s="146" t="s">
        <v>184</v>
      </c>
    </row>
    <row r="151" spans="1:65" s="13" customFormat="1">
      <c r="B151" s="148"/>
      <c r="D151" s="149" t="s">
        <v>115</v>
      </c>
      <c r="F151" s="151" t="s">
        <v>185</v>
      </c>
      <c r="H151" s="152">
        <v>38.037999999999997</v>
      </c>
      <c r="I151" s="218"/>
      <c r="L151" s="148"/>
      <c r="M151" s="153"/>
      <c r="N151" s="154"/>
      <c r="O151" s="154"/>
      <c r="P151" s="154"/>
      <c r="Q151" s="154"/>
      <c r="R151" s="154"/>
      <c r="S151" s="154"/>
      <c r="T151" s="155"/>
      <c r="AT151" s="150" t="s">
        <v>115</v>
      </c>
      <c r="AU151" s="150" t="s">
        <v>74</v>
      </c>
      <c r="AV151" s="13" t="s">
        <v>74</v>
      </c>
      <c r="AW151" s="13" t="s">
        <v>3</v>
      </c>
      <c r="AX151" s="13" t="s">
        <v>72</v>
      </c>
      <c r="AY151" s="150" t="s">
        <v>106</v>
      </c>
    </row>
    <row r="152" spans="1:65" s="2" customFormat="1" ht="24.2" customHeight="1">
      <c r="A152" s="27"/>
      <c r="B152" s="134"/>
      <c r="C152" s="135" t="s">
        <v>8</v>
      </c>
      <c r="D152" s="135" t="s">
        <v>109</v>
      </c>
      <c r="E152" s="136" t="s">
        <v>186</v>
      </c>
      <c r="F152" s="137" t="s">
        <v>187</v>
      </c>
      <c r="G152" s="138" t="s">
        <v>119</v>
      </c>
      <c r="H152" s="139">
        <v>34.58</v>
      </c>
      <c r="I152" s="217"/>
      <c r="J152" s="140">
        <f>ROUND(I152*H152,2)</f>
        <v>0</v>
      </c>
      <c r="K152" s="141"/>
      <c r="L152" s="28"/>
      <c r="M152" s="142" t="s">
        <v>1</v>
      </c>
      <c r="N152" s="143" t="s">
        <v>32</v>
      </c>
      <c r="O152" s="144">
        <v>0.13</v>
      </c>
      <c r="P152" s="144">
        <f>O152*H152</f>
        <v>4.4954000000000001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46" t="s">
        <v>161</v>
      </c>
      <c r="AT152" s="146" t="s">
        <v>109</v>
      </c>
      <c r="AU152" s="146" t="s">
        <v>74</v>
      </c>
      <c r="AY152" s="15" t="s">
        <v>106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5" t="s">
        <v>72</v>
      </c>
      <c r="BK152" s="147">
        <f>ROUND(I152*H152,2)</f>
        <v>0</v>
      </c>
      <c r="BL152" s="15" t="s">
        <v>161</v>
      </c>
      <c r="BM152" s="146" t="s">
        <v>188</v>
      </c>
    </row>
    <row r="153" spans="1:65" s="2" customFormat="1" ht="24.2" customHeight="1">
      <c r="A153" s="27"/>
      <c r="B153" s="134"/>
      <c r="C153" s="135" t="s">
        <v>161</v>
      </c>
      <c r="D153" s="135" t="s">
        <v>109</v>
      </c>
      <c r="E153" s="136" t="s">
        <v>189</v>
      </c>
      <c r="F153" s="137" t="s">
        <v>190</v>
      </c>
      <c r="G153" s="138" t="s">
        <v>119</v>
      </c>
      <c r="H153" s="139">
        <v>34.58</v>
      </c>
      <c r="I153" s="217"/>
      <c r="J153" s="140">
        <f>ROUND(I153*H153,2)</f>
        <v>0</v>
      </c>
      <c r="K153" s="141"/>
      <c r="L153" s="28"/>
      <c r="M153" s="142" t="s">
        <v>1</v>
      </c>
      <c r="N153" s="143" t="s">
        <v>32</v>
      </c>
      <c r="O153" s="144">
        <v>0.1</v>
      </c>
      <c r="P153" s="144">
        <f>O153*H153</f>
        <v>3.4580000000000002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46" t="s">
        <v>161</v>
      </c>
      <c r="AT153" s="146" t="s">
        <v>109</v>
      </c>
      <c r="AU153" s="146" t="s">
        <v>74</v>
      </c>
      <c r="AY153" s="15" t="s">
        <v>106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5" t="s">
        <v>72</v>
      </c>
      <c r="BK153" s="147">
        <f>ROUND(I153*H153,2)</f>
        <v>0</v>
      </c>
      <c r="BL153" s="15" t="s">
        <v>161</v>
      </c>
      <c r="BM153" s="146" t="s">
        <v>191</v>
      </c>
    </row>
    <row r="154" spans="1:65" s="2" customFormat="1" ht="24.2" customHeight="1">
      <c r="A154" s="27"/>
      <c r="B154" s="134"/>
      <c r="C154" s="135" t="s">
        <v>192</v>
      </c>
      <c r="D154" s="135" t="s">
        <v>109</v>
      </c>
      <c r="E154" s="136" t="s">
        <v>193</v>
      </c>
      <c r="F154" s="137" t="s">
        <v>194</v>
      </c>
      <c r="G154" s="138" t="s">
        <v>171</v>
      </c>
      <c r="H154" s="219"/>
      <c r="I154" s="217"/>
      <c r="J154" s="140">
        <f>ROUND(I154*H154,2)</f>
        <v>0</v>
      </c>
      <c r="K154" s="141"/>
      <c r="L154" s="28"/>
      <c r="M154" s="142" t="s">
        <v>1</v>
      </c>
      <c r="N154" s="143" t="s">
        <v>32</v>
      </c>
      <c r="O154" s="144">
        <v>0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46" t="s">
        <v>161</v>
      </c>
      <c r="AT154" s="146" t="s">
        <v>109</v>
      </c>
      <c r="AU154" s="146" t="s">
        <v>74</v>
      </c>
      <c r="AY154" s="15" t="s">
        <v>106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5" t="s">
        <v>72</v>
      </c>
      <c r="BK154" s="147">
        <f>ROUND(I154*H154,2)</f>
        <v>0</v>
      </c>
      <c r="BL154" s="15" t="s">
        <v>161</v>
      </c>
      <c r="BM154" s="146" t="s">
        <v>195</v>
      </c>
    </row>
    <row r="155" spans="1:65" s="12" customFormat="1" ht="25.9" customHeight="1">
      <c r="B155" s="122"/>
      <c r="D155" s="123" t="s">
        <v>66</v>
      </c>
      <c r="E155" s="124" t="s">
        <v>196</v>
      </c>
      <c r="F155" s="124" t="s">
        <v>197</v>
      </c>
      <c r="I155" s="216"/>
      <c r="J155" s="125">
        <f>BK155</f>
        <v>0</v>
      </c>
      <c r="L155" s="122"/>
      <c r="M155" s="126"/>
      <c r="N155" s="127"/>
      <c r="O155" s="127"/>
      <c r="P155" s="128">
        <f>P156</f>
        <v>0</v>
      </c>
      <c r="Q155" s="127"/>
      <c r="R155" s="128">
        <f>R156</f>
        <v>0</v>
      </c>
      <c r="S155" s="127"/>
      <c r="T155" s="129">
        <f>T156</f>
        <v>0</v>
      </c>
      <c r="AR155" s="123" t="s">
        <v>134</v>
      </c>
      <c r="AT155" s="130" t="s">
        <v>66</v>
      </c>
      <c r="AU155" s="130" t="s">
        <v>67</v>
      </c>
      <c r="AY155" s="123" t="s">
        <v>106</v>
      </c>
      <c r="BK155" s="131">
        <f>BK156</f>
        <v>0</v>
      </c>
    </row>
    <row r="156" spans="1:65" s="12" customFormat="1" ht="22.9" customHeight="1">
      <c r="B156" s="122"/>
      <c r="D156" s="123" t="s">
        <v>66</v>
      </c>
      <c r="E156" s="132" t="s">
        <v>198</v>
      </c>
      <c r="F156" s="132" t="s">
        <v>199</v>
      </c>
      <c r="I156" s="216"/>
      <c r="J156" s="133">
        <f>BK156</f>
        <v>0</v>
      </c>
      <c r="L156" s="122"/>
      <c r="M156" s="126"/>
      <c r="N156" s="127"/>
      <c r="O156" s="127"/>
      <c r="P156" s="128">
        <f>P157</f>
        <v>0</v>
      </c>
      <c r="Q156" s="127"/>
      <c r="R156" s="128">
        <f>R157</f>
        <v>0</v>
      </c>
      <c r="S156" s="127"/>
      <c r="T156" s="129">
        <f>T157</f>
        <v>0</v>
      </c>
      <c r="AR156" s="123" t="s">
        <v>134</v>
      </c>
      <c r="AT156" s="130" t="s">
        <v>66</v>
      </c>
      <c r="AU156" s="130" t="s">
        <v>72</v>
      </c>
      <c r="AY156" s="123" t="s">
        <v>106</v>
      </c>
      <c r="BK156" s="131">
        <f>BK157</f>
        <v>0</v>
      </c>
    </row>
    <row r="157" spans="1:65" s="2" customFormat="1" ht="16.5" customHeight="1">
      <c r="A157" s="27"/>
      <c r="B157" s="134"/>
      <c r="C157" s="135" t="s">
        <v>200</v>
      </c>
      <c r="D157" s="135" t="s">
        <v>109</v>
      </c>
      <c r="E157" s="136" t="s">
        <v>201</v>
      </c>
      <c r="F157" s="137" t="s">
        <v>199</v>
      </c>
      <c r="G157" s="138" t="s">
        <v>202</v>
      </c>
      <c r="H157" s="139">
        <v>1</v>
      </c>
      <c r="I157" s="217"/>
      <c r="J157" s="140">
        <f>ROUND(I157*H157,2)</f>
        <v>0</v>
      </c>
      <c r="K157" s="141"/>
      <c r="L157" s="28"/>
      <c r="M157" s="166" t="s">
        <v>1</v>
      </c>
      <c r="N157" s="167" t="s">
        <v>32</v>
      </c>
      <c r="O157" s="168">
        <v>0</v>
      </c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46" t="s">
        <v>203</v>
      </c>
      <c r="AT157" s="146" t="s">
        <v>109</v>
      </c>
      <c r="AU157" s="146" t="s">
        <v>74</v>
      </c>
      <c r="AY157" s="15" t="s">
        <v>106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5" t="s">
        <v>72</v>
      </c>
      <c r="BK157" s="147">
        <f>ROUND(I157*H157,2)</f>
        <v>0</v>
      </c>
      <c r="BL157" s="15" t="s">
        <v>203</v>
      </c>
      <c r="BM157" s="146" t="s">
        <v>204</v>
      </c>
    </row>
    <row r="158" spans="1:65" s="2" customFormat="1" ht="6.95" customHeight="1">
      <c r="A158" s="27"/>
      <c r="B158" s="42"/>
      <c r="C158" s="43"/>
      <c r="D158" s="43"/>
      <c r="E158" s="43"/>
      <c r="F158" s="43"/>
      <c r="G158" s="43"/>
      <c r="H158" s="43"/>
      <c r="I158" s="43"/>
      <c r="J158" s="43"/>
      <c r="K158" s="43"/>
      <c r="L158" s="28"/>
      <c r="M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</row>
  </sheetData>
  <autoFilter ref="C121:K157" xr:uid="{00000000-0009-0000-0000-000001000000}"/>
  <mergeCells count="6">
    <mergeCell ref="E7:H7"/>
    <mergeCell ref="E25:H25"/>
    <mergeCell ref="E85:H85"/>
    <mergeCell ref="E114:H114"/>
    <mergeCell ref="L2:V2"/>
    <mergeCell ref="E16:H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OrechovskaMoravany - Výmě...</vt:lpstr>
      <vt:lpstr>'OrechovskaMoravany - Výmě...'!Názvy_tisku</vt:lpstr>
      <vt:lpstr>'Rekapitulace stavby'!Názvy_tisku</vt:lpstr>
      <vt:lpstr>'OrechovskaMoravany - Výmě...'!Oblast_tisku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Doležal Václav</dc:creator>
  <cp:lastModifiedBy>Doležal Václav</cp:lastModifiedBy>
  <dcterms:created xsi:type="dcterms:W3CDTF">2022-06-17T08:47:53Z</dcterms:created>
  <dcterms:modified xsi:type="dcterms:W3CDTF">2022-11-29T05:37:54Z</dcterms:modified>
</cp:coreProperties>
</file>